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5_HZS Kylešovice\Nákladová část 15_9_2021\VV\"/>
    </mc:Choice>
  </mc:AlternateContent>
  <bookViews>
    <workbookView xWindow="0" yWindow="0" windowWidth="28800" windowHeight="12435" activeTab="3"/>
  </bookViews>
  <sheets>
    <sheet name="Pokyny pro vyplnění" sheetId="11" r:id="rId1"/>
    <sheet name="Stavba" sheetId="1" r:id="rId2"/>
    <sheet name="VzorPolozky" sheetId="10" state="hidden" r:id="rId3"/>
    <sheet name="2.03 2.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'2.03 2.03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'2.03 2.03 Pol'!$A$1:$X$79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2" i="1"/>
  <c r="I51" i="1"/>
  <c r="I50" i="1"/>
  <c r="I49" i="1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V8" i="12" s="1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K29" i="12"/>
  <c r="Q29" i="12"/>
  <c r="G30" i="12"/>
  <c r="G29" i="12" s="1"/>
  <c r="I30" i="12"/>
  <c r="I29" i="12" s="1"/>
  <c r="K30" i="12"/>
  <c r="O30" i="12"/>
  <c r="O29" i="12" s="1"/>
  <c r="Q30" i="12"/>
  <c r="V30" i="12"/>
  <c r="V29" i="12" s="1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V33" i="12"/>
  <c r="V32" i="12" s="1"/>
  <c r="G35" i="12"/>
  <c r="I35" i="12"/>
  <c r="K35" i="12"/>
  <c r="M35" i="12"/>
  <c r="O35" i="12"/>
  <c r="Q35" i="12"/>
  <c r="V35" i="12"/>
  <c r="G38" i="12"/>
  <c r="I38" i="12"/>
  <c r="I37" i="12" s="1"/>
  <c r="K38" i="12"/>
  <c r="M38" i="12"/>
  <c r="O38" i="12"/>
  <c r="O37" i="12" s="1"/>
  <c r="Q38" i="12"/>
  <c r="V38" i="12"/>
  <c r="V37" i="12" s="1"/>
  <c r="G39" i="12"/>
  <c r="M39" i="12" s="1"/>
  <c r="I39" i="12"/>
  <c r="K39" i="12"/>
  <c r="O39" i="12"/>
  <c r="Q39" i="12"/>
  <c r="Q37" i="12" s="1"/>
  <c r="V39" i="12"/>
  <c r="G40" i="12"/>
  <c r="G37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K37" i="12" s="1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I50" i="12" s="1"/>
  <c r="K51" i="12"/>
  <c r="K50" i="12" s="1"/>
  <c r="O51" i="12"/>
  <c r="O50" i="12" s="1"/>
  <c r="Q51" i="12"/>
  <c r="V51" i="12"/>
  <c r="V50" i="12" s="1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Q50" i="12" s="1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G61" i="12"/>
  <c r="I61" i="12"/>
  <c r="K61" i="12"/>
  <c r="M61" i="12"/>
  <c r="M60" i="12" s="1"/>
  <c r="O61" i="12"/>
  <c r="O60" i="12" s="1"/>
  <c r="Q61" i="12"/>
  <c r="Q60" i="12" s="1"/>
  <c r="V61" i="12"/>
  <c r="V60" i="12" s="1"/>
  <c r="G62" i="12"/>
  <c r="K62" i="12"/>
  <c r="M62" i="12"/>
  <c r="O62" i="12"/>
  <c r="G63" i="12"/>
  <c r="I63" i="12"/>
  <c r="I62" i="12" s="1"/>
  <c r="K63" i="12"/>
  <c r="M63" i="12"/>
  <c r="O63" i="12"/>
  <c r="Q63" i="12"/>
  <c r="Q62" i="12" s="1"/>
  <c r="V63" i="12"/>
  <c r="V62" i="12" s="1"/>
  <c r="Q64" i="12"/>
  <c r="V64" i="12"/>
  <c r="G65" i="12"/>
  <c r="M65" i="12" s="1"/>
  <c r="I65" i="12"/>
  <c r="I64" i="12" s="1"/>
  <c r="K65" i="12"/>
  <c r="O65" i="12"/>
  <c r="Q65" i="12"/>
  <c r="V65" i="12"/>
  <c r="G66" i="12"/>
  <c r="G64" i="12" s="1"/>
  <c r="I66" i="12"/>
  <c r="K66" i="12"/>
  <c r="K64" i="12" s="1"/>
  <c r="O66" i="12"/>
  <c r="O64" i="12" s="1"/>
  <c r="Q66" i="12"/>
  <c r="V66" i="12"/>
  <c r="G67" i="12"/>
  <c r="M67" i="12" s="1"/>
  <c r="I67" i="12"/>
  <c r="K67" i="12"/>
  <c r="O67" i="12"/>
  <c r="Q67" i="12"/>
  <c r="V67" i="12"/>
  <c r="AE69" i="12"/>
  <c r="F41" i="1" s="1"/>
  <c r="H41" i="1" s="1"/>
  <c r="I41" i="1" s="1"/>
  <c r="AF69" i="12"/>
  <c r="G41" i="1" s="1"/>
  <c r="I20" i="1"/>
  <c r="I19" i="1"/>
  <c r="I18" i="1"/>
  <c r="I17" i="1"/>
  <c r="F40" i="1" l="1"/>
  <c r="G40" i="1"/>
  <c r="F39" i="1"/>
  <c r="G39" i="1"/>
  <c r="G42" i="1" s="1"/>
  <c r="G25" i="1" s="1"/>
  <c r="A25" i="1" s="1"/>
  <c r="A26" i="1" s="1"/>
  <c r="G26" i="1"/>
  <c r="M50" i="12"/>
  <c r="M64" i="12"/>
  <c r="M8" i="12"/>
  <c r="G50" i="12"/>
  <c r="G32" i="12"/>
  <c r="M40" i="12"/>
  <c r="M37" i="12" s="1"/>
  <c r="M30" i="12"/>
  <c r="M29" i="12" s="1"/>
  <c r="M66" i="12"/>
  <c r="M10" i="12"/>
  <c r="J28" i="1"/>
  <c r="J26" i="1"/>
  <c r="G38" i="1"/>
  <c r="F38" i="1"/>
  <c r="J23" i="1"/>
  <c r="J24" i="1"/>
  <c r="J25" i="1"/>
  <c r="J27" i="1"/>
  <c r="E24" i="1"/>
  <c r="E26" i="1"/>
  <c r="H40" i="1" l="1"/>
  <c r="I40" i="1" s="1"/>
  <c r="G69" i="12"/>
  <c r="I53" i="1"/>
  <c r="F42" i="1"/>
  <c r="H39" i="1"/>
  <c r="H42" i="1" s="1"/>
  <c r="I39" i="1"/>
  <c r="I42" i="1" s="1"/>
  <c r="J39" i="1" s="1"/>
  <c r="J42" i="1" s="1"/>
  <c r="J41" i="1" l="1"/>
  <c r="G23" i="1"/>
  <c r="A23" i="1" s="1"/>
  <c r="A24" i="1" s="1"/>
  <c r="G28" i="1"/>
  <c r="I16" i="1"/>
  <c r="I21" i="1" s="1"/>
  <c r="I57" i="1"/>
  <c r="J40" i="1"/>
  <c r="G24" i="1"/>
  <c r="A27" i="1" s="1"/>
  <c r="J56" i="1" l="1"/>
  <c r="J50" i="1"/>
  <c r="J54" i="1"/>
  <c r="J52" i="1"/>
  <c r="J55" i="1"/>
  <c r="J53" i="1"/>
  <c r="J51" i="1"/>
  <c r="J49" i="1"/>
  <c r="G29" i="1"/>
  <c r="G27" i="1" s="1"/>
  <c r="A29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<sst xmlns="http://schemas.openxmlformats.org/spreadsheetml/2006/main" count="513" uniqueCount="228">
  <si>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</si>
  <si>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</si>
  <si>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</si>
  <si>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</si>
  <si>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</si>
  <si>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</si>
  <si>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</si>
  <si>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</si>
  <si>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</si>
  <si>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</si>
  <si>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</si>
  <si>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</si>
  <si>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</si>
  <si>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</si>
  <si>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</si>
  <si>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</si>
  <si>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</si>
  <si>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</si>
  <si>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</si>
  <si>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</si>
  <si>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</si>
  <si>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</si>
  <si>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</si>
  <si>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</si>
  <si>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</si>
  <si>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</si>
  <si>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</si>
  <si>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</si>
  <si>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</si>
  <si>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</si>
  <si>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</si>
  <si>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</si>
  <si>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</si>
  <si>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</si>
  <si>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</si>
  <si>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</si>
  <si>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</si>
  <si>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</si>
  <si>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</si>
  <si>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</si>
  <si>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</si>
  <si>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</si>
  <si>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</si>
  <si>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2.03</t>
  </si>
  <si>
    <t>DPS</t>
  </si>
  <si>
    <t>Splašková kanalizace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</si>
  <si>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</si>
  <si>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</si>
  <si>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</si>
  <si>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</si>
  <si>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</si>
  <si>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</si>
  <si>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</si>
  <si>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</si>
  <si>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</si>
  <si>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</si>
  <si>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</si>
  <si>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</si>
  <si>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</si>
  <si>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5</t>
  </si>
  <si>
    <t>Komunikace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</si>
  <si>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</si>
  <si>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</si>
  <si>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</si>
  <si>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</si>
  <si>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</si>
  <si>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</si>
  <si>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</si>
  <si>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</si>
  <si>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</si>
  <si>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</si>
  <si>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</si>
  <si>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</si>
  <si>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</si>
  <si>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</si>
  <si>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</si>
  <si>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</si>
  <si>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</si>
  <si>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</si>
  <si>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</si>
  <si>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</si>
  <si>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</si>
  <si>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</si>
  <si>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</si>
  <si>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</si>
  <si>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</si>
  <si>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</si>
  <si>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</si>
  <si>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</si>
  <si>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</si>
  <si>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</si>
  <si>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</si>
  <si>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</si>
  <si>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</si>
  <si>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</si>
  <si>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</si>
  <si>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</si>
  <si>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</si>
  <si>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</si>
  <si>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</si>
  <si>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</si>
  <si>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113107143</t>
  </si>
  <si>
    <t>Odstranění podkladu pl.do 200 m2, živice tl. 15 cm</t>
  </si>
  <si>
    <t>m2</t>
  </si>
  <si>
    <t>RTS 15/ I</t>
  </si>
  <si>
    <t>Práce</t>
  </si>
  <si>
    <t>POL1_1</t>
  </si>
  <si>
    <t>113107213</t>
  </si>
  <si>
    <t>Odstranění podkladu nad 200 m2,kam.těžené tl.30 cm</t>
  </si>
  <si>
    <t>115101221R00</t>
  </si>
  <si>
    <t>Čerpání vody na výšku 10 - 25 m, přítok do 500 l</t>
  </si>
  <si>
    <t>hod</t>
  </si>
  <si>
    <t>Vlastní</t>
  </si>
  <si>
    <t>Indiv</t>
  </si>
  <si>
    <t>115101301</t>
  </si>
  <si>
    <t>Pohotovost čerp.soupravy, výška 10 m, přítok 500 l</t>
  </si>
  <si>
    <t>den</t>
  </si>
  <si>
    <t>RTS 19/ II</t>
  </si>
  <si>
    <t>119001422</t>
  </si>
  <si>
    <t>Dočasné zajištění kabelů - v počtu 3 - 6 kabelů</t>
  </si>
  <si>
    <t>m</t>
  </si>
  <si>
    <t>132201202</t>
  </si>
  <si>
    <t>Hloubení rýh šířky do 200 cm v hor.3 do 1000 m3</t>
  </si>
  <si>
    <t>m3</t>
  </si>
  <si>
    <t>RTS 12/ II</t>
  </si>
  <si>
    <t>RTS 11/ I</t>
  </si>
  <si>
    <t>0,8*7*2,6+142*0,8*1,7+25*0,8*1,5+25*1,4*0,8</t>
  </si>
  <si>
    <t>VV</t>
  </si>
  <si>
    <t>132201209</t>
  </si>
  <si>
    <t>Příplatek za lepivost - hloubení rýh 200cm v hor.3</t>
  </si>
  <si>
    <t>RTS 13/ I</t>
  </si>
  <si>
    <t>161101101</t>
  </si>
  <si>
    <t>Svislé přemístění výkopku z hor.1-4 do 2,5 m</t>
  </si>
  <si>
    <t>POL1_0</t>
  </si>
  <si>
    <t>265,68*0,65</t>
  </si>
  <si>
    <t>162701105</t>
  </si>
  <si>
    <t>Vodorovné přemístění výkopku z hor.1-4 do 10000 m</t>
  </si>
  <si>
    <t>174101101</t>
  </si>
  <si>
    <t>Zásyp jam, rýh, šachet se zhutněním</t>
  </si>
  <si>
    <t>265,68-79,6-15,92</t>
  </si>
  <si>
    <t>175101101</t>
  </si>
  <si>
    <t>Obsyp potrubí bez prohození sypaniny</t>
  </si>
  <si>
    <t>0,8*0,5*199</t>
  </si>
  <si>
    <t>175101109</t>
  </si>
  <si>
    <t>Příplatek za prohození sypaniny pro obsyp potrubí</t>
  </si>
  <si>
    <t>998546</t>
  </si>
  <si>
    <t>Poplatek za skládku</t>
  </si>
  <si>
    <t>t</t>
  </si>
  <si>
    <t>15*1,8</t>
  </si>
  <si>
    <t>5834420</t>
  </si>
  <si>
    <t>Štěrkodrtě frakce 0-125 B</t>
  </si>
  <si>
    <t>T</t>
  </si>
  <si>
    <t>SPCM</t>
  </si>
  <si>
    <t>Specifikace</t>
  </si>
  <si>
    <t>POL3_1</t>
  </si>
  <si>
    <t>15*2</t>
  </si>
  <si>
    <t>451595111</t>
  </si>
  <si>
    <t>Lože pod potrubí z prohozeného výkopku</t>
  </si>
  <si>
    <t>0,8*0,1*199</t>
  </si>
  <si>
    <t>566903111</t>
  </si>
  <si>
    <t>Vyspravení podkladu po překopech kam.hrubě drceným</t>
  </si>
  <si>
    <t>12*0,3*2</t>
  </si>
  <si>
    <t>566904111</t>
  </si>
  <si>
    <t>Vyspravení podkladu po překopech kam.obal.asfaltem</t>
  </si>
  <si>
    <t>12*0,15*2,8</t>
  </si>
  <si>
    <t>871313121</t>
  </si>
  <si>
    <t>Montáž trub z plastu, gumový kroužek, DN 150</t>
  </si>
  <si>
    <t>871353121</t>
  </si>
  <si>
    <t>Montáž trub z plastu, gumový kroužek, DN 200</t>
  </si>
  <si>
    <t>877353122</t>
  </si>
  <si>
    <t>Montáž přesuvek z plastu, gumový kroužek, DN 200</t>
  </si>
  <si>
    <t>kus</t>
  </si>
  <si>
    <t>28611260.</t>
  </si>
  <si>
    <t>Trubka kanalizační  PP DN 10  160x4,7x1000</t>
  </si>
  <si>
    <t>28611262.</t>
  </si>
  <si>
    <t>Trubka kanalizační  PP SN 10  160x4,7x6000</t>
  </si>
  <si>
    <t>28611265.</t>
  </si>
  <si>
    <t>Trubka kanalizační PPSN 10  DN 200 x 6000</t>
  </si>
  <si>
    <t>28614652.</t>
  </si>
  <si>
    <t>Koleno 45°  DN 160</t>
  </si>
  <si>
    <t>28614653.</t>
  </si>
  <si>
    <t>Koleno 88°  DN 200</t>
  </si>
  <si>
    <t>28614700.</t>
  </si>
  <si>
    <t>Redukce PP SN 10  200/150</t>
  </si>
  <si>
    <t>28614707.</t>
  </si>
  <si>
    <t>Přesuvka  DN 160</t>
  </si>
  <si>
    <t>28614708.</t>
  </si>
  <si>
    <t>Přesuvka  PP SN 10  DN 200</t>
  </si>
  <si>
    <t>28651859.</t>
  </si>
  <si>
    <t>Přechod  DN 200</t>
  </si>
  <si>
    <t>892571111</t>
  </si>
  <si>
    <t>Zkouška těsnosti kanalizace DN 150 - 200</t>
  </si>
  <si>
    <t>892575111R00</t>
  </si>
  <si>
    <t>Zabezpečení konců a zkouška vzduch. kan. DN do 200</t>
  </si>
  <si>
    <t>sada</t>
  </si>
  <si>
    <t>894432112</t>
  </si>
  <si>
    <t>Osazení plastové šachty revizní prům.425 mm,</t>
  </si>
  <si>
    <t>894512</t>
  </si>
  <si>
    <t>Napojení do stávající šachty , jadrový vrt dn 200</t>
  </si>
  <si>
    <t>kpl</t>
  </si>
  <si>
    <t>899101111</t>
  </si>
  <si>
    <t>Osazení poklopu s rámem do 50 kg</t>
  </si>
  <si>
    <t>28697081.</t>
  </si>
  <si>
    <t>Poklop teleskopický DN 425 D 400 G + klip</t>
  </si>
  <si>
    <t>RTS 16/ I</t>
  </si>
  <si>
    <t>28697140</t>
  </si>
  <si>
    <t>Roura šachtová korugovaná  bez hrdla 425/2000 mm</t>
  </si>
  <si>
    <t>28697147</t>
  </si>
  <si>
    <t>Těsnění šachtové roury a teleskopu 425 mm</t>
  </si>
  <si>
    <t>28697167</t>
  </si>
  <si>
    <t>Dno šachtové výkyvné  425/200</t>
  </si>
  <si>
    <t>919735112</t>
  </si>
  <si>
    <t>Řezání stávajícího živičného krytu tl. 5 - 10 cm</t>
  </si>
  <si>
    <t>998276101</t>
  </si>
  <si>
    <t>Přesun hmot pro trubní vedení plastová,otevř.výkop</t>
  </si>
  <si>
    <t>979081111</t>
  </si>
  <si>
    <t>Odvoz suti a vybour. hmot na skládku do 1 km</t>
  </si>
  <si>
    <t>979081121</t>
  </si>
  <si>
    <t>Příplatek k odvozu za každý další 1 km</t>
  </si>
  <si>
    <t>979990113</t>
  </si>
  <si>
    <t>Poplatek za skládku suti - obalovaný asfalt</t>
  </si>
  <si>
    <t>SUM</t>
  </si>
  <si>
    <t>Poznámky uchazeče k zadání</t>
  </si>
  <si>
    <t>POPUZIV</t>
  </si>
  <si>
    <t>END</t>
  </si>
  <si>
    <t>ZPRAC: CÚ 2019/II</t>
  </si>
  <si>
    <t>ČÍSLO PŘÍLOHY: 03-06.02 | 03-06.03 | 03-06.06 |</t>
  </si>
  <si>
    <t xml:space="preserve">Splašková kanalizace  (CPV 45231300-8)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</si>
</sst>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6" fillId="0" borderId="0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1" fillId="0" borderId="6" xfId="0" applyNumberFormat="1" applyFont="1" applyBorder="1" applyAlignment="1">
      <alignment horizontal="right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5" fillId="0" borderId="18" xfId="0" applyFont="1" applyBorder="1" applyAlignment="1">
      <alignment vertical="center" wrapText="1" shrinkToFit="1"/>
    </xf>
    <xf numFmtId="0" fontId="0" fillId="0" borderId="18" xfId="0" applyBorder="1" applyAlignment="1">
      <alignment wrapText="1" shrinkToFit="1"/>
    </xf>
    <xf numFmtId="0" fontId="0" fillId="0" borderId="6" xfId="0" applyBorder="1" applyAlignment="1">
      <alignment wrapText="1" shrinkToFi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7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48</v>
      </c>
      <c r="E2" s="213" t="s">
        <v>49</v>
      </c>
      <c r="F2" s="214"/>
      <c r="G2" s="214"/>
      <c r="H2" s="214"/>
      <c r="I2" s="214"/>
      <c r="J2" s="215"/>
      <c r="O2" s="1"/>
    </row>
    <row r="3" spans="1:15" ht="27" customHeight="1" x14ac:dyDescent="0.2">
      <c r="A3" s="2"/>
      <c r="B3" s="79" t="s">
        <v>46</v>
      </c>
      <c r="C3" s="77"/>
      <c r="D3" s="80" t="s">
        <v>43</v>
      </c>
      <c r="E3" s="216" t="s">
        <v>227</v>
      </c>
      <c r="F3" s="217"/>
      <c r="G3" s="217"/>
      <c r="H3" s="217"/>
      <c r="I3" s="217"/>
      <c r="J3" s="218"/>
    </row>
    <row r="4" spans="1:15" ht="23.25" customHeight="1" x14ac:dyDescent="0.2">
      <c r="A4" s="75">
        <v>436</v>
      </c>
      <c r="B4" s="81" t="s">
        <v>47</v>
      </c>
      <c r="C4" s="82"/>
      <c r="D4" s="83" t="s">
        <v>43</v>
      </c>
      <c r="E4" s="227" t="s">
        <v>44</v>
      </c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23</v>
      </c>
      <c r="D5" s="232"/>
      <c r="E5" s="233"/>
      <c r="F5" s="233"/>
      <c r="G5" s="233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34"/>
      <c r="E6" s="235"/>
      <c r="F6" s="235"/>
      <c r="G6" s="235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36"/>
      <c r="F7" s="237"/>
      <c r="G7" s="23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1"/>
      <c r="E11" s="221"/>
      <c r="F11" s="221"/>
      <c r="G11" s="221"/>
      <c r="H11" s="18" t="s">
        <v>42</v>
      </c>
      <c r="I11" s="85"/>
      <c r="J11" s="8"/>
    </row>
    <row r="12" spans="1:15" ht="15.75" customHeight="1" x14ac:dyDescent="0.2">
      <c r="A12" s="2"/>
      <c r="B12" s="28"/>
      <c r="C12" s="54"/>
      <c r="D12" s="226"/>
      <c r="E12" s="226"/>
      <c r="F12" s="226"/>
      <c r="G12" s="226"/>
      <c r="H12" s="18" t="s">
        <v>36</v>
      </c>
      <c r="I12" s="85"/>
      <c r="J12" s="8"/>
    </row>
    <row r="13" spans="1:15" ht="15.75" customHeight="1" x14ac:dyDescent="0.2">
      <c r="A13" s="2"/>
      <c r="B13" s="29"/>
      <c r="C13" s="55"/>
      <c r="D13" s="84"/>
      <c r="E13" s="230"/>
      <c r="F13" s="231"/>
      <c r="G13" s="231"/>
      <c r="H13" s="19"/>
      <c r="I13" s="23"/>
      <c r="J13" s="34"/>
    </row>
    <row r="14" spans="1:15" ht="24" customHeight="1" x14ac:dyDescent="0.2">
      <c r="A14" s="2"/>
      <c r="B14" s="43" t="s">
        <v>22</v>
      </c>
      <c r="C14" s="57"/>
      <c r="D14" s="58"/>
      <c r="E14" s="59"/>
      <c r="F14" s="44"/>
      <c r="G14" s="249" t="s">
        <v>226</v>
      </c>
      <c r="H14" s="250"/>
      <c r="I14" s="44"/>
      <c r="J14" s="45"/>
    </row>
    <row r="15" spans="1:15" ht="32.25" customHeight="1" x14ac:dyDescent="0.2">
      <c r="A15" s="2"/>
      <c r="B15" s="35" t="s">
        <v>34</v>
      </c>
      <c r="C15" s="60"/>
      <c r="D15" s="53"/>
      <c r="E15" s="219" t="s">
        <v>225</v>
      </c>
      <c r="F15" s="220"/>
      <c r="G15" s="251"/>
      <c r="H15" s="251"/>
      <c r="I15" s="222" t="s">
        <v>31</v>
      </c>
      <c r="J15" s="223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210"/>
      <c r="F16" s="211"/>
      <c r="G16" s="210"/>
      <c r="H16" s="211"/>
      <c r="I16" s="210">
        <f>SUMIF(F49:F56,A16,I49:I56)+SUMIF(F49:F56,"PSU",I49:I56)</f>
        <v>0</v>
      </c>
      <c r="J16" s="212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210"/>
      <c r="F17" s="211"/>
      <c r="G17" s="210"/>
      <c r="H17" s="211"/>
      <c r="I17" s="210">
        <f>SUMIF(F49:F56,A17,I49:I56)</f>
        <v>0</v>
      </c>
      <c r="J17" s="212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210"/>
      <c r="F18" s="211"/>
      <c r="G18" s="210"/>
      <c r="H18" s="211"/>
      <c r="I18" s="210">
        <f>SUMIF(F49:F56,A18,I49:I56)</f>
        <v>0</v>
      </c>
      <c r="J18" s="212"/>
    </row>
    <row r="19" spans="1:10" ht="23.25" customHeight="1" x14ac:dyDescent="0.2">
      <c r="A19" s="138" t="s">
        <v>72</v>
      </c>
      <c r="B19" s="38" t="s">
        <v>29</v>
      </c>
      <c r="C19" s="61"/>
      <c r="D19" s="62"/>
      <c r="E19" s="210"/>
      <c r="F19" s="211"/>
      <c r="G19" s="210"/>
      <c r="H19" s="211"/>
      <c r="I19" s="210">
        <f>SUMIF(F49:F56,A19,I49:I56)</f>
        <v>0</v>
      </c>
      <c r="J19" s="212"/>
    </row>
    <row r="20" spans="1:10" ht="23.25" customHeight="1" x14ac:dyDescent="0.2">
      <c r="A20" s="138" t="s">
        <v>73</v>
      </c>
      <c r="B20" s="38" t="s">
        <v>30</v>
      </c>
      <c r="C20" s="61"/>
      <c r="D20" s="62"/>
      <c r="E20" s="210"/>
      <c r="F20" s="211"/>
      <c r="G20" s="210"/>
      <c r="H20" s="211"/>
      <c r="I20" s="210">
        <f>SUMIF(F49:F56,A20,I49:I56)</f>
        <v>0</v>
      </c>
      <c r="J20" s="212"/>
    </row>
    <row r="21" spans="1:10" ht="23.25" customHeight="1" x14ac:dyDescent="0.2">
      <c r="A21" s="2"/>
      <c r="B21" s="47" t="s">
        <v>31</v>
      </c>
      <c r="C21" s="63"/>
      <c r="D21" s="64"/>
      <c r="E21" s="224"/>
      <c r="F21" s="225"/>
      <c r="G21" s="224"/>
      <c r="H21" s="225"/>
      <c r="I21" s="224">
        <f>SUM(I16:J20)</f>
        <v>0</v>
      </c>
      <c r="J21" s="246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258">
        <f>A23</f>
        <v>0</v>
      </c>
      <c r="H24" s="259"/>
      <c r="I24" s="25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3"/>
      <c r="E26" s="68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1">
        <f>ZakladDPHSniVypocet+ZakladDPHZaklVypocet</f>
        <v>0</v>
      </c>
      <c r="H28" s="241"/>
      <c r="I28" s="241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8">
        <f>A27</f>
        <v>0</v>
      </c>
      <c r="H29" s="238"/>
      <c r="I29" s="238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42"/>
      <c r="E34" s="243"/>
      <c r="G34" s="244"/>
      <c r="H34" s="245"/>
      <c r="I34" s="245"/>
      <c r="J34" s="25"/>
    </row>
    <row r="35" spans="1:10" ht="12.75" customHeight="1" x14ac:dyDescent="0.2">
      <c r="A35" s="2"/>
      <c r="B35" s="2"/>
      <c r="D35" s="257" t="s">
        <v>2</v>
      </c>
      <c r="E35" s="257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52"/>
      <c r="D39" s="252"/>
      <c r="E39" s="252"/>
      <c r="F39" s="99">
        <f>'2.03 2.03 Pol'!AE69</f>
        <v>0</v>
      </c>
      <c r="G39" s="100">
        <f>'2.03 2.03 Pol'!AF69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253" t="s">
        <v>45</v>
      </c>
      <c r="D40" s="253"/>
      <c r="E40" s="253"/>
      <c r="F40" s="104">
        <f>'2.03 2.03 Pol'!AE69</f>
        <v>0</v>
      </c>
      <c r="G40" s="105">
        <f>'2.03 2.03 Pol'!AF69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52" t="s">
        <v>44</v>
      </c>
      <c r="D41" s="252"/>
      <c r="E41" s="252"/>
      <c r="F41" s="108">
        <f>'2.03 2.03 Pol'!AE69</f>
        <v>0</v>
      </c>
      <c r="G41" s="101">
        <f>'2.03 2.03 Pol'!AF69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54" t="s">
        <v>51</v>
      </c>
      <c r="C42" s="255"/>
      <c r="D42" s="255"/>
      <c r="E42" s="25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47" t="s">
        <v>56</v>
      </c>
      <c r="D49" s="248"/>
      <c r="E49" s="248"/>
      <c r="F49" s="134" t="s">
        <v>26</v>
      </c>
      <c r="G49" s="135"/>
      <c r="H49" s="135"/>
      <c r="I49" s="135">
        <f>'2.03 2.03 Pol'!G8</f>
        <v>0</v>
      </c>
      <c r="J49" s="132" t="str">
        <f>IF(I57=0,"",I49/I57*100)</f>
        <v/>
      </c>
    </row>
    <row r="50" spans="1:10" ht="36.75" customHeight="1" x14ac:dyDescent="0.2">
      <c r="A50" s="123"/>
      <c r="B50" s="128" t="s">
        <v>57</v>
      </c>
      <c r="C50" s="247" t="s">
        <v>58</v>
      </c>
      <c r="D50" s="248"/>
      <c r="E50" s="248"/>
      <c r="F50" s="134" t="s">
        <v>26</v>
      </c>
      <c r="G50" s="135"/>
      <c r="H50" s="135"/>
      <c r="I50" s="135">
        <f>'2.03 2.03 Pol'!G29</f>
        <v>0</v>
      </c>
      <c r="J50" s="132" t="str">
        <f>IF(I57=0,"",I50/I57*100)</f>
        <v/>
      </c>
    </row>
    <row r="51" spans="1:10" ht="36.75" customHeight="1" x14ac:dyDescent="0.2">
      <c r="A51" s="123"/>
      <c r="B51" s="128" t="s">
        <v>59</v>
      </c>
      <c r="C51" s="247" t="s">
        <v>60</v>
      </c>
      <c r="D51" s="248"/>
      <c r="E51" s="248"/>
      <c r="F51" s="134" t="s">
        <v>26</v>
      </c>
      <c r="G51" s="135"/>
      <c r="H51" s="135"/>
      <c r="I51" s="135">
        <f>'2.03 2.03 Pol'!G32</f>
        <v>0</v>
      </c>
      <c r="J51" s="132" t="str">
        <f>IF(I57=0,"",I51/I57*100)</f>
        <v/>
      </c>
    </row>
    <row r="52" spans="1:10" ht="36.75" customHeight="1" x14ac:dyDescent="0.2">
      <c r="A52" s="123"/>
      <c r="B52" s="128" t="s">
        <v>61</v>
      </c>
      <c r="C52" s="247" t="s">
        <v>62</v>
      </c>
      <c r="D52" s="248"/>
      <c r="E52" s="248"/>
      <c r="F52" s="134" t="s">
        <v>26</v>
      </c>
      <c r="G52" s="135"/>
      <c r="H52" s="135"/>
      <c r="I52" s="135">
        <f>'2.03 2.03 Pol'!G37</f>
        <v>0</v>
      </c>
      <c r="J52" s="132" t="str">
        <f>IF(I57=0,"",I52/I57*100)</f>
        <v/>
      </c>
    </row>
    <row r="53" spans="1:10" ht="36.75" customHeight="1" x14ac:dyDescent="0.2">
      <c r="A53" s="123"/>
      <c r="B53" s="128" t="s">
        <v>63</v>
      </c>
      <c r="C53" s="247" t="s">
        <v>64</v>
      </c>
      <c r="D53" s="248"/>
      <c r="E53" s="248"/>
      <c r="F53" s="134" t="s">
        <v>26</v>
      </c>
      <c r="G53" s="135"/>
      <c r="H53" s="135"/>
      <c r="I53" s="135">
        <f>'2.03 2.03 Pol'!G50</f>
        <v>0</v>
      </c>
      <c r="J53" s="132" t="str">
        <f>IF(I57=0,"",I53/I57*100)</f>
        <v/>
      </c>
    </row>
    <row r="54" spans="1:10" ht="36.75" customHeight="1" x14ac:dyDescent="0.2">
      <c r="A54" s="123"/>
      <c r="B54" s="128" t="s">
        <v>65</v>
      </c>
      <c r="C54" s="247" t="s">
        <v>66</v>
      </c>
      <c r="D54" s="248"/>
      <c r="E54" s="248"/>
      <c r="F54" s="134" t="s">
        <v>26</v>
      </c>
      <c r="G54" s="135"/>
      <c r="H54" s="135"/>
      <c r="I54" s="135">
        <f>'2.03 2.03 Pol'!G60</f>
        <v>0</v>
      </c>
      <c r="J54" s="132" t="str">
        <f>IF(I57=0,"",I54/I57*100)</f>
        <v/>
      </c>
    </row>
    <row r="55" spans="1:10" ht="36.75" customHeight="1" x14ac:dyDescent="0.2">
      <c r="A55" s="123"/>
      <c r="B55" s="128" t="s">
        <v>67</v>
      </c>
      <c r="C55" s="247" t="s">
        <v>68</v>
      </c>
      <c r="D55" s="248"/>
      <c r="E55" s="248"/>
      <c r="F55" s="134" t="s">
        <v>26</v>
      </c>
      <c r="G55" s="135"/>
      <c r="H55" s="135"/>
      <c r="I55" s="135">
        <f>'2.03 2.03 Pol'!G62</f>
        <v>0</v>
      </c>
      <c r="J55" s="132" t="str">
        <f>IF(I57=0,"",I55/I57*100)</f>
        <v/>
      </c>
    </row>
    <row r="56" spans="1:10" ht="36.75" customHeight="1" x14ac:dyDescent="0.2">
      <c r="A56" s="123"/>
      <c r="B56" s="128" t="s">
        <v>69</v>
      </c>
      <c r="C56" s="247" t="s">
        <v>70</v>
      </c>
      <c r="D56" s="248"/>
      <c r="E56" s="248"/>
      <c r="F56" s="134" t="s">
        <v>71</v>
      </c>
      <c r="G56" s="135"/>
      <c r="H56" s="135"/>
      <c r="I56" s="135">
        <f>'2.03 2.03 Pol'!G64</f>
        <v>0</v>
      </c>
      <c r="J56" s="132" t="str">
        <f>IF(I57=0,"",I56/I57*100)</f>
        <v/>
      </c>
    </row>
    <row r="57" spans="1:10" ht="25.5" customHeight="1" x14ac:dyDescent="0.2">
      <c r="A57" s="124"/>
      <c r="B57" s="129" t="s">
        <v>1</v>
      </c>
      <c r="C57" s="130"/>
      <c r="D57" s="131"/>
      <c r="E57" s="131"/>
      <c r="F57" s="136"/>
      <c r="G57" s="137"/>
      <c r="H57" s="137"/>
      <c r="I57" s="137">
        <f>SUM(I49:I56)</f>
        <v>0</v>
      </c>
      <c r="J57" s="133">
        <f>SUM(J49:J56)</f>
        <v>0</v>
      </c>
    </row>
    <row r="58" spans="1:10" x14ac:dyDescent="0.2">
      <c r="F58" s="86"/>
      <c r="G58" s="86"/>
      <c r="H58" s="86"/>
      <c r="I58" s="86"/>
      <c r="J58" s="87"/>
    </row>
    <row r="59" spans="1:10" x14ac:dyDescent="0.2">
      <c r="F59" s="86"/>
      <c r="G59" s="86"/>
      <c r="H59" s="86"/>
      <c r="I59" s="86"/>
      <c r="J59" s="87"/>
    </row>
    <row r="60" spans="1:10" x14ac:dyDescent="0.2">
      <c r="F60" s="86"/>
      <c r="G60" s="86"/>
      <c r="H60" s="86"/>
      <c r="I60" s="86"/>
      <c r="J60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G14:H1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G29:I29"/>
    <mergeCell ref="G25:I25"/>
    <mergeCell ref="I19:J19"/>
    <mergeCell ref="G28:I28"/>
    <mergeCell ref="D34:E34"/>
    <mergeCell ref="G34:I34"/>
    <mergeCell ref="E19:F19"/>
    <mergeCell ref="E20:F20"/>
    <mergeCell ref="I20:J20"/>
    <mergeCell ref="I21:J21"/>
    <mergeCell ref="G19:H19"/>
    <mergeCell ref="G20:H20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0" t="s">
        <v>7</v>
      </c>
      <c r="B1" s="260"/>
      <c r="C1" s="261"/>
      <c r="D1" s="260"/>
      <c r="E1" s="260"/>
      <c r="F1" s="260"/>
      <c r="G1" s="260"/>
    </row>
    <row r="2" spans="1:7" ht="24.95" customHeight="1" x14ac:dyDescent="0.2">
      <c r="A2" s="49" t="s">
        <v>8</v>
      </c>
      <c r="B2" s="48"/>
      <c r="C2" s="262"/>
      <c r="D2" s="262"/>
      <c r="E2" s="262"/>
      <c r="F2" s="262"/>
      <c r="G2" s="263"/>
    </row>
    <row r="3" spans="1:7" ht="24.95" customHeight="1" x14ac:dyDescent="0.2">
      <c r="A3" s="49" t="s">
        <v>9</v>
      </c>
      <c r="B3" s="48"/>
      <c r="C3" s="262"/>
      <c r="D3" s="262"/>
      <c r="E3" s="262"/>
      <c r="F3" s="262"/>
      <c r="G3" s="263"/>
    </row>
    <row r="4" spans="1:7" ht="24.95" customHeight="1" x14ac:dyDescent="0.2">
      <c r="A4" s="49" t="s">
        <v>10</v>
      </c>
      <c r="B4" s="48"/>
      <c r="C4" s="262"/>
      <c r="D4" s="262"/>
      <c r="E4" s="262"/>
      <c r="F4" s="262"/>
      <c r="G4" s="26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47" activePane="bottomLeft" state="frozen"/>
      <selection pane="bottomLeft" activeCell="F57" sqref="F57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H1" s="148"/>
      <c r="I1" s="148"/>
      <c r="J1" s="148"/>
      <c r="K1" s="148"/>
      <c r="L1" s="148"/>
      <c r="M1" s="148"/>
      <c r="N1" s="148"/>
      <c r="O1" s="148"/>
      <c r="P1" s="148"/>
      <c r="Q1" s="148"/>
      <c r="AG1" t="s">
        <v>74</v>
      </c>
    </row>
    <row r="2" spans="1:60" ht="24.95" customHeight="1" x14ac:dyDescent="0.2">
      <c r="A2" s="149" t="s">
        <v>8</v>
      </c>
      <c r="B2" s="150" t="s">
        <v>48</v>
      </c>
      <c r="C2" s="277" t="s">
        <v>49</v>
      </c>
      <c r="D2" s="278"/>
      <c r="E2" s="278"/>
      <c r="F2" s="278"/>
      <c r="G2" s="279"/>
      <c r="H2" s="148"/>
      <c r="I2" s="148"/>
      <c r="J2" s="148"/>
      <c r="K2" s="148"/>
      <c r="L2" s="148"/>
      <c r="M2" s="148"/>
      <c r="N2" s="148"/>
      <c r="O2" s="148"/>
      <c r="P2" s="148"/>
      <c r="Q2" s="148"/>
      <c r="AG2" t="s">
        <v>75</v>
      </c>
    </row>
    <row r="3" spans="1:60" ht="24.95" customHeight="1" x14ac:dyDescent="0.2">
      <c r="A3" s="149" t="s">
        <v>9</v>
      </c>
      <c r="B3" s="150" t="s">
        <v>43</v>
      </c>
      <c r="C3" s="277" t="s">
        <v>45</v>
      </c>
      <c r="D3" s="278"/>
      <c r="E3" s="278"/>
      <c r="F3" s="278"/>
      <c r="G3" s="279"/>
      <c r="H3" s="148"/>
      <c r="I3" s="148"/>
      <c r="J3" s="148"/>
      <c r="K3" s="148"/>
      <c r="L3" s="148"/>
      <c r="M3" s="148"/>
      <c r="N3" s="148"/>
      <c r="O3" s="148"/>
      <c r="P3" s="148"/>
      <c r="Q3" s="148"/>
      <c r="AC3" s="121" t="s">
        <v>75</v>
      </c>
      <c r="AG3" t="s">
        <v>76</v>
      </c>
    </row>
    <row r="4" spans="1:60" ht="24.95" customHeight="1" x14ac:dyDescent="0.2">
      <c r="A4" s="151" t="s">
        <v>10</v>
      </c>
      <c r="B4" s="152" t="s">
        <v>43</v>
      </c>
      <c r="C4" s="280" t="s">
        <v>44</v>
      </c>
      <c r="D4" s="281"/>
      <c r="E4" s="281"/>
      <c r="F4" s="281"/>
      <c r="G4" s="282"/>
      <c r="H4" s="148"/>
      <c r="I4" s="148"/>
      <c r="J4" s="148"/>
      <c r="K4" s="148"/>
      <c r="L4" s="148"/>
      <c r="M4" s="148"/>
      <c r="N4" s="148"/>
      <c r="O4" s="148"/>
      <c r="P4" s="148"/>
      <c r="Q4" s="148"/>
      <c r="AG4" t="s">
        <v>77</v>
      </c>
    </row>
    <row r="5" spans="1:60" x14ac:dyDescent="0.2">
      <c r="A5" s="148"/>
      <c r="B5" s="153"/>
      <c r="C5" s="153"/>
      <c r="D5" s="154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60" ht="38.25" x14ac:dyDescent="0.2">
      <c r="A6" s="155" t="s">
        <v>78</v>
      </c>
      <c r="B6" s="156" t="s">
        <v>79</v>
      </c>
      <c r="C6" s="156" t="s">
        <v>80</v>
      </c>
      <c r="D6" s="157" t="s">
        <v>81</v>
      </c>
      <c r="E6" s="155" t="s">
        <v>82</v>
      </c>
      <c r="F6" s="158" t="s">
        <v>83</v>
      </c>
      <c r="G6" s="155" t="s">
        <v>31</v>
      </c>
      <c r="H6" s="159" t="s">
        <v>32</v>
      </c>
      <c r="I6" s="159" t="s">
        <v>84</v>
      </c>
      <c r="J6" s="159" t="s">
        <v>33</v>
      </c>
      <c r="K6" s="159" t="s">
        <v>85</v>
      </c>
      <c r="L6" s="159" t="s">
        <v>86</v>
      </c>
      <c r="M6" s="159" t="s">
        <v>87</v>
      </c>
      <c r="N6" s="159" t="s">
        <v>88</v>
      </c>
      <c r="O6" s="159" t="s">
        <v>89</v>
      </c>
      <c r="P6" s="159" t="s">
        <v>90</v>
      </c>
      <c r="Q6" s="159" t="s">
        <v>91</v>
      </c>
      <c r="R6" s="139" t="s">
        <v>92</v>
      </c>
      <c r="S6" s="139" t="s">
        <v>93</v>
      </c>
      <c r="T6" s="139" t="s">
        <v>94</v>
      </c>
      <c r="U6" s="139" t="s">
        <v>95</v>
      </c>
      <c r="V6" s="139" t="s">
        <v>96</v>
      </c>
      <c r="W6" s="139" t="s">
        <v>97</v>
      </c>
      <c r="X6" s="139" t="s">
        <v>98</v>
      </c>
    </row>
    <row r="7" spans="1:60" hidden="1" x14ac:dyDescent="0.2">
      <c r="A7" s="160"/>
      <c r="B7" s="161"/>
      <c r="C7" s="161"/>
      <c r="D7" s="162"/>
      <c r="E7" s="163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41"/>
      <c r="S7" s="141"/>
      <c r="T7" s="141"/>
      <c r="U7" s="141"/>
      <c r="V7" s="141"/>
      <c r="W7" s="141"/>
      <c r="X7" s="141"/>
    </row>
    <row r="8" spans="1:60" x14ac:dyDescent="0.2">
      <c r="A8" s="165" t="s">
        <v>99</v>
      </c>
      <c r="B8" s="166" t="s">
        <v>55</v>
      </c>
      <c r="C8" s="167" t="s">
        <v>56</v>
      </c>
      <c r="D8" s="168"/>
      <c r="E8" s="169"/>
      <c r="F8" s="170"/>
      <c r="G8" s="170">
        <f>SUMIF(AG9:AG28,"&lt;&gt;NOR",G9:G28)</f>
        <v>0</v>
      </c>
      <c r="H8" s="170"/>
      <c r="I8" s="170">
        <f>SUM(I9:I28)</f>
        <v>0</v>
      </c>
      <c r="J8" s="170"/>
      <c r="K8" s="170">
        <f>SUM(K9:K28)</f>
        <v>0</v>
      </c>
      <c r="L8" s="170"/>
      <c r="M8" s="170">
        <f>SUM(M9:M28)</f>
        <v>0</v>
      </c>
      <c r="N8" s="170"/>
      <c r="O8" s="170">
        <f>SUM(O9:O28)</f>
        <v>30.24</v>
      </c>
      <c r="P8" s="170"/>
      <c r="Q8" s="171">
        <f>SUM(Q9:Q28)</f>
        <v>9.7899999999999991</v>
      </c>
      <c r="R8" s="143"/>
      <c r="S8" s="143"/>
      <c r="T8" s="143"/>
      <c r="U8" s="143"/>
      <c r="V8" s="143">
        <f>SUM(V9:V28)</f>
        <v>0</v>
      </c>
      <c r="W8" s="143"/>
      <c r="X8" s="143"/>
      <c r="AG8" t="s">
        <v>100</v>
      </c>
    </row>
    <row r="9" spans="1:60" outlineLevel="1" x14ac:dyDescent="0.2">
      <c r="A9" s="172">
        <v>1</v>
      </c>
      <c r="B9" s="173" t="s">
        <v>101</v>
      </c>
      <c r="C9" s="174" t="s">
        <v>102</v>
      </c>
      <c r="D9" s="175" t="s">
        <v>103</v>
      </c>
      <c r="E9" s="176">
        <v>12</v>
      </c>
      <c r="F9" s="145"/>
      <c r="G9" s="178">
        <f t="shared" ref="G9:G14" si="0">ROUND(E9*F9,2)</f>
        <v>0</v>
      </c>
      <c r="H9" s="177"/>
      <c r="I9" s="178">
        <f t="shared" ref="I9:I14" si="1">ROUND(E9*H9,2)</f>
        <v>0</v>
      </c>
      <c r="J9" s="177"/>
      <c r="K9" s="178">
        <f t="shared" ref="K9:K14" si="2">ROUND(E9*J9,2)</f>
        <v>0</v>
      </c>
      <c r="L9" s="178">
        <v>21</v>
      </c>
      <c r="M9" s="178">
        <f t="shared" ref="M9:M14" si="3">G9*(1+L9/100)</f>
        <v>0</v>
      </c>
      <c r="N9" s="178">
        <v>0</v>
      </c>
      <c r="O9" s="178">
        <f t="shared" ref="O9:O14" si="4">ROUND(E9*N9,2)</f>
        <v>0</v>
      </c>
      <c r="P9" s="178">
        <v>0.316</v>
      </c>
      <c r="Q9" s="179">
        <f t="shared" ref="Q9:Q14" si="5">ROUND(E9*P9,2)</f>
        <v>3.79</v>
      </c>
      <c r="R9" s="142"/>
      <c r="S9" s="142" t="s">
        <v>104</v>
      </c>
      <c r="T9" s="142" t="s">
        <v>104</v>
      </c>
      <c r="U9" s="142">
        <v>0</v>
      </c>
      <c r="V9" s="142">
        <f t="shared" ref="V9:V14" si="6">ROUND(E9*U9,2)</f>
        <v>0</v>
      </c>
      <c r="W9" s="142"/>
      <c r="X9" s="142" t="s">
        <v>105</v>
      </c>
      <c r="Y9" s="140"/>
      <c r="Z9" s="140"/>
      <c r="AA9" s="140"/>
      <c r="AB9" s="140"/>
      <c r="AC9" s="140"/>
      <c r="AD9" s="140"/>
      <c r="AE9" s="140"/>
      <c r="AF9" s="140"/>
      <c r="AG9" s="140" t="s">
        <v>106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72">
        <v>2</v>
      </c>
      <c r="B10" s="173" t="s">
        <v>107</v>
      </c>
      <c r="C10" s="174" t="s">
        <v>108</v>
      </c>
      <c r="D10" s="175" t="s">
        <v>103</v>
      </c>
      <c r="E10" s="176">
        <v>12</v>
      </c>
      <c r="F10" s="145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8">
        <v>0</v>
      </c>
      <c r="O10" s="178">
        <f t="shared" si="4"/>
        <v>0</v>
      </c>
      <c r="P10" s="178">
        <v>0.5</v>
      </c>
      <c r="Q10" s="179">
        <f t="shared" si="5"/>
        <v>6</v>
      </c>
      <c r="R10" s="142"/>
      <c r="S10" s="142" t="s">
        <v>104</v>
      </c>
      <c r="T10" s="142" t="s">
        <v>104</v>
      </c>
      <c r="U10" s="142">
        <v>0</v>
      </c>
      <c r="V10" s="142">
        <f t="shared" si="6"/>
        <v>0</v>
      </c>
      <c r="W10" s="142"/>
      <c r="X10" s="142" t="s">
        <v>105</v>
      </c>
      <c r="Y10" s="140"/>
      <c r="Z10" s="140"/>
      <c r="AA10" s="140"/>
      <c r="AB10" s="140"/>
      <c r="AC10" s="140"/>
      <c r="AD10" s="140"/>
      <c r="AE10" s="140"/>
      <c r="AF10" s="140"/>
      <c r="AG10" s="140" t="s">
        <v>106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2">
        <v>3</v>
      </c>
      <c r="B11" s="173" t="s">
        <v>109</v>
      </c>
      <c r="C11" s="174" t="s">
        <v>110</v>
      </c>
      <c r="D11" s="175" t="s">
        <v>111</v>
      </c>
      <c r="E11" s="176">
        <v>50</v>
      </c>
      <c r="F11" s="145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8">
        <v>0</v>
      </c>
      <c r="O11" s="178">
        <f t="shared" si="4"/>
        <v>0</v>
      </c>
      <c r="P11" s="178">
        <v>0</v>
      </c>
      <c r="Q11" s="179">
        <f t="shared" si="5"/>
        <v>0</v>
      </c>
      <c r="R11" s="142"/>
      <c r="S11" s="142" t="s">
        <v>112</v>
      </c>
      <c r="T11" s="142" t="s">
        <v>113</v>
      </c>
      <c r="U11" s="142">
        <v>0</v>
      </c>
      <c r="V11" s="142">
        <f t="shared" si="6"/>
        <v>0</v>
      </c>
      <c r="W11" s="142"/>
      <c r="X11" s="142" t="s">
        <v>105</v>
      </c>
      <c r="Y11" s="140"/>
      <c r="Z11" s="140"/>
      <c r="AA11" s="140"/>
      <c r="AB11" s="140"/>
      <c r="AC11" s="140"/>
      <c r="AD11" s="140"/>
      <c r="AE11" s="140"/>
      <c r="AF11" s="140"/>
      <c r="AG11" s="140" t="s">
        <v>106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2">
        <v>4</v>
      </c>
      <c r="B12" s="173" t="s">
        <v>114</v>
      </c>
      <c r="C12" s="174" t="s">
        <v>115</v>
      </c>
      <c r="D12" s="175" t="s">
        <v>116</v>
      </c>
      <c r="E12" s="176">
        <v>10</v>
      </c>
      <c r="F12" s="145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8">
        <v>0</v>
      </c>
      <c r="O12" s="178">
        <f t="shared" si="4"/>
        <v>0</v>
      </c>
      <c r="P12" s="178">
        <v>0</v>
      </c>
      <c r="Q12" s="179">
        <f t="shared" si="5"/>
        <v>0</v>
      </c>
      <c r="R12" s="142"/>
      <c r="S12" s="142" t="s">
        <v>117</v>
      </c>
      <c r="T12" s="142" t="s">
        <v>117</v>
      </c>
      <c r="U12" s="142">
        <v>0</v>
      </c>
      <c r="V12" s="142">
        <f t="shared" si="6"/>
        <v>0</v>
      </c>
      <c r="W12" s="142"/>
      <c r="X12" s="142" t="s">
        <v>105</v>
      </c>
      <c r="Y12" s="140"/>
      <c r="Z12" s="140"/>
      <c r="AA12" s="140"/>
      <c r="AB12" s="140"/>
      <c r="AC12" s="140"/>
      <c r="AD12" s="140"/>
      <c r="AE12" s="140"/>
      <c r="AF12" s="140"/>
      <c r="AG12" s="140" t="s">
        <v>106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72">
        <v>5</v>
      </c>
      <c r="B13" s="173" t="s">
        <v>118</v>
      </c>
      <c r="C13" s="174" t="s">
        <v>119</v>
      </c>
      <c r="D13" s="175" t="s">
        <v>120</v>
      </c>
      <c r="E13" s="176">
        <v>4</v>
      </c>
      <c r="F13" s="145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8">
        <v>6.0999999999999999E-2</v>
      </c>
      <c r="O13" s="178">
        <f t="shared" si="4"/>
        <v>0.24</v>
      </c>
      <c r="P13" s="178">
        <v>0</v>
      </c>
      <c r="Q13" s="179">
        <f t="shared" si="5"/>
        <v>0</v>
      </c>
      <c r="R13" s="142"/>
      <c r="S13" s="142" t="s">
        <v>117</v>
      </c>
      <c r="T13" s="142" t="s">
        <v>117</v>
      </c>
      <c r="U13" s="142">
        <v>0</v>
      </c>
      <c r="V13" s="142">
        <f t="shared" si="6"/>
        <v>0</v>
      </c>
      <c r="W13" s="142"/>
      <c r="X13" s="142" t="s">
        <v>105</v>
      </c>
      <c r="Y13" s="140"/>
      <c r="Z13" s="140"/>
      <c r="AA13" s="140"/>
      <c r="AB13" s="140"/>
      <c r="AC13" s="140"/>
      <c r="AD13" s="140"/>
      <c r="AE13" s="140"/>
      <c r="AF13" s="140"/>
      <c r="AG13" s="140" t="s">
        <v>106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80">
        <v>6</v>
      </c>
      <c r="B14" s="181" t="s">
        <v>121</v>
      </c>
      <c r="C14" s="182" t="s">
        <v>122</v>
      </c>
      <c r="D14" s="183" t="s">
        <v>123</v>
      </c>
      <c r="E14" s="184">
        <v>265.68</v>
      </c>
      <c r="F14" s="144"/>
      <c r="G14" s="186">
        <f t="shared" si="0"/>
        <v>0</v>
      </c>
      <c r="H14" s="185"/>
      <c r="I14" s="186">
        <f t="shared" si="1"/>
        <v>0</v>
      </c>
      <c r="J14" s="185"/>
      <c r="K14" s="186">
        <f t="shared" si="2"/>
        <v>0</v>
      </c>
      <c r="L14" s="186">
        <v>21</v>
      </c>
      <c r="M14" s="186">
        <f t="shared" si="3"/>
        <v>0</v>
      </c>
      <c r="N14" s="186">
        <v>0</v>
      </c>
      <c r="O14" s="186">
        <f t="shared" si="4"/>
        <v>0</v>
      </c>
      <c r="P14" s="186">
        <v>0</v>
      </c>
      <c r="Q14" s="187">
        <f t="shared" si="5"/>
        <v>0</v>
      </c>
      <c r="R14" s="142"/>
      <c r="S14" s="142" t="s">
        <v>124</v>
      </c>
      <c r="T14" s="142" t="s">
        <v>125</v>
      </c>
      <c r="U14" s="142">
        <v>0</v>
      </c>
      <c r="V14" s="142">
        <f t="shared" si="6"/>
        <v>0</v>
      </c>
      <c r="W14" s="142"/>
      <c r="X14" s="142" t="s">
        <v>105</v>
      </c>
      <c r="Y14" s="140"/>
      <c r="Z14" s="140"/>
      <c r="AA14" s="140"/>
      <c r="AB14" s="140"/>
      <c r="AC14" s="140"/>
      <c r="AD14" s="140"/>
      <c r="AE14" s="140"/>
      <c r="AF14" s="140"/>
      <c r="AG14" s="140" t="s">
        <v>106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88"/>
      <c r="B15" s="189"/>
      <c r="C15" s="190" t="s">
        <v>126</v>
      </c>
      <c r="D15" s="191"/>
      <c r="E15" s="192">
        <v>265.68</v>
      </c>
      <c r="F15" s="201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42"/>
      <c r="S15" s="142"/>
      <c r="T15" s="142"/>
      <c r="U15" s="142"/>
      <c r="V15" s="142"/>
      <c r="W15" s="142"/>
      <c r="X15" s="142"/>
      <c r="Y15" s="140"/>
      <c r="Z15" s="140"/>
      <c r="AA15" s="140"/>
      <c r="AB15" s="140"/>
      <c r="AC15" s="140"/>
      <c r="AD15" s="140"/>
      <c r="AE15" s="140"/>
      <c r="AF15" s="140"/>
      <c r="AG15" s="140" t="s">
        <v>127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2">
        <v>7</v>
      </c>
      <c r="B16" s="173" t="s">
        <v>128</v>
      </c>
      <c r="C16" s="174" t="s">
        <v>129</v>
      </c>
      <c r="D16" s="175" t="s">
        <v>123</v>
      </c>
      <c r="E16" s="176">
        <v>265.68</v>
      </c>
      <c r="F16" s="145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9">
        <f>ROUND(E16*P16,2)</f>
        <v>0</v>
      </c>
      <c r="R16" s="142"/>
      <c r="S16" s="142" t="s">
        <v>130</v>
      </c>
      <c r="T16" s="142" t="s">
        <v>125</v>
      </c>
      <c r="U16" s="142">
        <v>0</v>
      </c>
      <c r="V16" s="142">
        <f>ROUND(E16*U16,2)</f>
        <v>0</v>
      </c>
      <c r="W16" s="142"/>
      <c r="X16" s="142" t="s">
        <v>105</v>
      </c>
      <c r="Y16" s="140"/>
      <c r="Z16" s="140"/>
      <c r="AA16" s="140"/>
      <c r="AB16" s="140"/>
      <c r="AC16" s="140"/>
      <c r="AD16" s="140"/>
      <c r="AE16" s="140"/>
      <c r="AF16" s="140"/>
      <c r="AG16" s="140" t="s">
        <v>106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80">
        <v>8</v>
      </c>
      <c r="B17" s="181" t="s">
        <v>131</v>
      </c>
      <c r="C17" s="182" t="s">
        <v>132</v>
      </c>
      <c r="D17" s="183" t="s">
        <v>123</v>
      </c>
      <c r="E17" s="184">
        <v>172.69200000000001</v>
      </c>
      <c r="F17" s="144"/>
      <c r="G17" s="186">
        <f>ROUND(E17*F17,2)</f>
        <v>0</v>
      </c>
      <c r="H17" s="185"/>
      <c r="I17" s="186">
        <f>ROUND(E17*H17,2)</f>
        <v>0</v>
      </c>
      <c r="J17" s="185"/>
      <c r="K17" s="186">
        <f>ROUND(E17*J17,2)</f>
        <v>0</v>
      </c>
      <c r="L17" s="186">
        <v>21</v>
      </c>
      <c r="M17" s="186">
        <f>G17*(1+L17/100)</f>
        <v>0</v>
      </c>
      <c r="N17" s="186">
        <v>0</v>
      </c>
      <c r="O17" s="186">
        <f>ROUND(E17*N17,2)</f>
        <v>0</v>
      </c>
      <c r="P17" s="186">
        <v>0</v>
      </c>
      <c r="Q17" s="187">
        <f>ROUND(E17*P17,2)</f>
        <v>0</v>
      </c>
      <c r="R17" s="142"/>
      <c r="S17" s="142" t="s">
        <v>117</v>
      </c>
      <c r="T17" s="142" t="s">
        <v>117</v>
      </c>
      <c r="U17" s="142">
        <v>0</v>
      </c>
      <c r="V17" s="142">
        <f>ROUND(E17*U17,2)</f>
        <v>0</v>
      </c>
      <c r="W17" s="142"/>
      <c r="X17" s="142" t="s">
        <v>105</v>
      </c>
      <c r="Y17" s="140"/>
      <c r="Z17" s="140"/>
      <c r="AA17" s="140"/>
      <c r="AB17" s="140"/>
      <c r="AC17" s="140"/>
      <c r="AD17" s="140"/>
      <c r="AE17" s="140"/>
      <c r="AF17" s="140"/>
      <c r="AG17" s="140" t="s">
        <v>133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88"/>
      <c r="B18" s="189"/>
      <c r="C18" s="190" t="s">
        <v>134</v>
      </c>
      <c r="D18" s="191"/>
      <c r="E18" s="192">
        <v>172.69</v>
      </c>
      <c r="F18" s="201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42"/>
      <c r="S18" s="142"/>
      <c r="T18" s="142"/>
      <c r="U18" s="142"/>
      <c r="V18" s="142"/>
      <c r="W18" s="142"/>
      <c r="X18" s="142"/>
      <c r="Y18" s="140"/>
      <c r="Z18" s="140"/>
      <c r="AA18" s="140"/>
      <c r="AB18" s="140"/>
      <c r="AC18" s="140"/>
      <c r="AD18" s="140"/>
      <c r="AE18" s="140"/>
      <c r="AF18" s="140"/>
      <c r="AG18" s="140" t="s">
        <v>127</v>
      </c>
      <c r="AH18" s="140">
        <v>0</v>
      </c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72">
        <v>9</v>
      </c>
      <c r="B19" s="173" t="s">
        <v>135</v>
      </c>
      <c r="C19" s="174" t="s">
        <v>136</v>
      </c>
      <c r="D19" s="175" t="s">
        <v>123</v>
      </c>
      <c r="E19" s="176">
        <v>15</v>
      </c>
      <c r="F19" s="145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9">
        <f>ROUND(E19*P19,2)</f>
        <v>0</v>
      </c>
      <c r="R19" s="142"/>
      <c r="S19" s="142" t="s">
        <v>117</v>
      </c>
      <c r="T19" s="142" t="s">
        <v>117</v>
      </c>
      <c r="U19" s="142">
        <v>0</v>
      </c>
      <c r="V19" s="142">
        <f>ROUND(E19*U19,2)</f>
        <v>0</v>
      </c>
      <c r="W19" s="142"/>
      <c r="X19" s="142" t="s">
        <v>105</v>
      </c>
      <c r="Y19" s="140"/>
      <c r="Z19" s="140"/>
      <c r="AA19" s="140"/>
      <c r="AB19" s="140"/>
      <c r="AC19" s="140"/>
      <c r="AD19" s="140"/>
      <c r="AE19" s="140"/>
      <c r="AF19" s="140"/>
      <c r="AG19" s="140" t="s">
        <v>106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80">
        <v>10</v>
      </c>
      <c r="B20" s="181" t="s">
        <v>137</v>
      </c>
      <c r="C20" s="182" t="s">
        <v>138</v>
      </c>
      <c r="D20" s="183" t="s">
        <v>123</v>
      </c>
      <c r="E20" s="184">
        <v>170.16</v>
      </c>
      <c r="F20" s="144"/>
      <c r="G20" s="186">
        <f>ROUND(E20*F20,2)</f>
        <v>0</v>
      </c>
      <c r="H20" s="185"/>
      <c r="I20" s="186">
        <f>ROUND(E20*H20,2)</f>
        <v>0</v>
      </c>
      <c r="J20" s="185"/>
      <c r="K20" s="186">
        <f>ROUND(E20*J20,2)</f>
        <v>0</v>
      </c>
      <c r="L20" s="186">
        <v>21</v>
      </c>
      <c r="M20" s="186">
        <f>G20*(1+L20/100)</f>
        <v>0</v>
      </c>
      <c r="N20" s="186">
        <v>0</v>
      </c>
      <c r="O20" s="186">
        <f>ROUND(E20*N20,2)</f>
        <v>0</v>
      </c>
      <c r="P20" s="186">
        <v>0</v>
      </c>
      <c r="Q20" s="187">
        <f>ROUND(E20*P20,2)</f>
        <v>0</v>
      </c>
      <c r="R20" s="142"/>
      <c r="S20" s="142" t="s">
        <v>117</v>
      </c>
      <c r="T20" s="142" t="s">
        <v>117</v>
      </c>
      <c r="U20" s="142">
        <v>0</v>
      </c>
      <c r="V20" s="142">
        <f>ROUND(E20*U20,2)</f>
        <v>0</v>
      </c>
      <c r="W20" s="142"/>
      <c r="X20" s="142" t="s">
        <v>105</v>
      </c>
      <c r="Y20" s="140"/>
      <c r="Z20" s="140"/>
      <c r="AA20" s="140"/>
      <c r="AB20" s="140"/>
      <c r="AC20" s="140"/>
      <c r="AD20" s="140"/>
      <c r="AE20" s="140"/>
      <c r="AF20" s="140"/>
      <c r="AG20" s="140" t="s">
        <v>106</v>
      </c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88"/>
      <c r="B21" s="189"/>
      <c r="C21" s="190" t="s">
        <v>139</v>
      </c>
      <c r="D21" s="191"/>
      <c r="E21" s="192">
        <v>170.16</v>
      </c>
      <c r="F21" s="201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42"/>
      <c r="S21" s="142"/>
      <c r="T21" s="142"/>
      <c r="U21" s="142"/>
      <c r="V21" s="142"/>
      <c r="W21" s="142"/>
      <c r="X21" s="142"/>
      <c r="Y21" s="140"/>
      <c r="Z21" s="140"/>
      <c r="AA21" s="140"/>
      <c r="AB21" s="140"/>
      <c r="AC21" s="140"/>
      <c r="AD21" s="140"/>
      <c r="AE21" s="140"/>
      <c r="AF21" s="140"/>
      <c r="AG21" s="140" t="s">
        <v>127</v>
      </c>
      <c r="AH21" s="140">
        <v>0</v>
      </c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80">
        <v>11</v>
      </c>
      <c r="B22" s="181" t="s">
        <v>140</v>
      </c>
      <c r="C22" s="182" t="s">
        <v>141</v>
      </c>
      <c r="D22" s="183" t="s">
        <v>123</v>
      </c>
      <c r="E22" s="184">
        <v>79.599999999999994</v>
      </c>
      <c r="F22" s="144"/>
      <c r="G22" s="186">
        <f>ROUND(E22*F22,2)</f>
        <v>0</v>
      </c>
      <c r="H22" s="185"/>
      <c r="I22" s="186">
        <f>ROUND(E22*H22,2)</f>
        <v>0</v>
      </c>
      <c r="J22" s="185"/>
      <c r="K22" s="186">
        <f>ROUND(E22*J22,2)</f>
        <v>0</v>
      </c>
      <c r="L22" s="186">
        <v>21</v>
      </c>
      <c r="M22" s="186">
        <f>G22*(1+L22/100)</f>
        <v>0</v>
      </c>
      <c r="N22" s="186">
        <v>0</v>
      </c>
      <c r="O22" s="186">
        <f>ROUND(E22*N22,2)</f>
        <v>0</v>
      </c>
      <c r="P22" s="186">
        <v>0</v>
      </c>
      <c r="Q22" s="187">
        <f>ROUND(E22*P22,2)</f>
        <v>0</v>
      </c>
      <c r="R22" s="142"/>
      <c r="S22" s="142" t="s">
        <v>117</v>
      </c>
      <c r="T22" s="142" t="s">
        <v>117</v>
      </c>
      <c r="U22" s="142">
        <v>0</v>
      </c>
      <c r="V22" s="142">
        <f>ROUND(E22*U22,2)</f>
        <v>0</v>
      </c>
      <c r="W22" s="142"/>
      <c r="X22" s="142" t="s">
        <v>105</v>
      </c>
      <c r="Y22" s="140"/>
      <c r="Z22" s="140"/>
      <c r="AA22" s="140"/>
      <c r="AB22" s="140"/>
      <c r="AC22" s="140"/>
      <c r="AD22" s="140"/>
      <c r="AE22" s="140"/>
      <c r="AF22" s="140"/>
      <c r="AG22" s="140" t="s">
        <v>106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88"/>
      <c r="B23" s="189"/>
      <c r="C23" s="190" t="s">
        <v>142</v>
      </c>
      <c r="D23" s="191"/>
      <c r="E23" s="192">
        <v>79.599999999999994</v>
      </c>
      <c r="F23" s="201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42"/>
      <c r="S23" s="142"/>
      <c r="T23" s="142"/>
      <c r="U23" s="142"/>
      <c r="V23" s="142"/>
      <c r="W23" s="142"/>
      <c r="X23" s="142"/>
      <c r="Y23" s="140"/>
      <c r="Z23" s="140"/>
      <c r="AA23" s="140"/>
      <c r="AB23" s="140"/>
      <c r="AC23" s="140"/>
      <c r="AD23" s="140"/>
      <c r="AE23" s="140"/>
      <c r="AF23" s="140"/>
      <c r="AG23" s="140" t="s">
        <v>127</v>
      </c>
      <c r="AH23" s="140">
        <v>0</v>
      </c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72">
        <v>12</v>
      </c>
      <c r="B24" s="173" t="s">
        <v>143</v>
      </c>
      <c r="C24" s="174" t="s">
        <v>144</v>
      </c>
      <c r="D24" s="175" t="s">
        <v>123</v>
      </c>
      <c r="E24" s="176">
        <v>79.599999999999994</v>
      </c>
      <c r="F24" s="145"/>
      <c r="G24" s="178">
        <f>ROUND(E24*F24,2)</f>
        <v>0</v>
      </c>
      <c r="H24" s="177"/>
      <c r="I24" s="178">
        <f>ROUND(E24*H24,2)</f>
        <v>0</v>
      </c>
      <c r="J24" s="177"/>
      <c r="K24" s="178">
        <f>ROUND(E24*J24,2)</f>
        <v>0</v>
      </c>
      <c r="L24" s="178">
        <v>21</v>
      </c>
      <c r="M24" s="178">
        <f>G24*(1+L24/100)</f>
        <v>0</v>
      </c>
      <c r="N24" s="178">
        <v>0</v>
      </c>
      <c r="O24" s="178">
        <f>ROUND(E24*N24,2)</f>
        <v>0</v>
      </c>
      <c r="P24" s="178">
        <v>0</v>
      </c>
      <c r="Q24" s="179">
        <f>ROUND(E24*P24,2)</f>
        <v>0</v>
      </c>
      <c r="R24" s="142"/>
      <c r="S24" s="142" t="s">
        <v>117</v>
      </c>
      <c r="T24" s="142" t="s">
        <v>117</v>
      </c>
      <c r="U24" s="142">
        <v>0</v>
      </c>
      <c r="V24" s="142">
        <f>ROUND(E24*U24,2)</f>
        <v>0</v>
      </c>
      <c r="W24" s="142"/>
      <c r="X24" s="142" t="s">
        <v>105</v>
      </c>
      <c r="Y24" s="140"/>
      <c r="Z24" s="140"/>
      <c r="AA24" s="140"/>
      <c r="AB24" s="140"/>
      <c r="AC24" s="140"/>
      <c r="AD24" s="140"/>
      <c r="AE24" s="140"/>
      <c r="AF24" s="140"/>
      <c r="AG24" s="140" t="s">
        <v>106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80">
        <v>13</v>
      </c>
      <c r="B25" s="181" t="s">
        <v>145</v>
      </c>
      <c r="C25" s="182" t="s">
        <v>146</v>
      </c>
      <c r="D25" s="183" t="s">
        <v>147</v>
      </c>
      <c r="E25" s="184">
        <v>27</v>
      </c>
      <c r="F25" s="144"/>
      <c r="G25" s="186">
        <f>ROUND(E25*F25,2)</f>
        <v>0</v>
      </c>
      <c r="H25" s="185"/>
      <c r="I25" s="186">
        <f>ROUND(E25*H25,2)</f>
        <v>0</v>
      </c>
      <c r="J25" s="185"/>
      <c r="K25" s="186">
        <f>ROUND(E25*J25,2)</f>
        <v>0</v>
      </c>
      <c r="L25" s="186">
        <v>21</v>
      </c>
      <c r="M25" s="186">
        <f>G25*(1+L25/100)</f>
        <v>0</v>
      </c>
      <c r="N25" s="186">
        <v>0</v>
      </c>
      <c r="O25" s="186">
        <f>ROUND(E25*N25,2)</f>
        <v>0</v>
      </c>
      <c r="P25" s="186">
        <v>0</v>
      </c>
      <c r="Q25" s="187">
        <f>ROUND(E25*P25,2)</f>
        <v>0</v>
      </c>
      <c r="R25" s="142"/>
      <c r="S25" s="142" t="s">
        <v>112</v>
      </c>
      <c r="T25" s="142" t="s">
        <v>113</v>
      </c>
      <c r="U25" s="142">
        <v>0</v>
      </c>
      <c r="V25" s="142">
        <f>ROUND(E25*U25,2)</f>
        <v>0</v>
      </c>
      <c r="W25" s="142"/>
      <c r="X25" s="142" t="s">
        <v>105</v>
      </c>
      <c r="Y25" s="140"/>
      <c r="Z25" s="140"/>
      <c r="AA25" s="140"/>
      <c r="AB25" s="140"/>
      <c r="AC25" s="140"/>
      <c r="AD25" s="140"/>
      <c r="AE25" s="140"/>
      <c r="AF25" s="140"/>
      <c r="AG25" s="140" t="s">
        <v>106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88"/>
      <c r="B26" s="189"/>
      <c r="C26" s="190" t="s">
        <v>148</v>
      </c>
      <c r="D26" s="191"/>
      <c r="E26" s="192">
        <v>27</v>
      </c>
      <c r="F26" s="201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42"/>
      <c r="S26" s="142"/>
      <c r="T26" s="142"/>
      <c r="U26" s="142"/>
      <c r="V26" s="142"/>
      <c r="W26" s="142"/>
      <c r="X26" s="142"/>
      <c r="Y26" s="140"/>
      <c r="Z26" s="140"/>
      <c r="AA26" s="140"/>
      <c r="AB26" s="140"/>
      <c r="AC26" s="140"/>
      <c r="AD26" s="140"/>
      <c r="AE26" s="140"/>
      <c r="AF26" s="140"/>
      <c r="AG26" s="140" t="s">
        <v>127</v>
      </c>
      <c r="AH26" s="140">
        <v>0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80">
        <v>14</v>
      </c>
      <c r="B27" s="181" t="s">
        <v>149</v>
      </c>
      <c r="C27" s="182" t="s">
        <v>150</v>
      </c>
      <c r="D27" s="183" t="s">
        <v>151</v>
      </c>
      <c r="E27" s="184">
        <v>30</v>
      </c>
      <c r="F27" s="144"/>
      <c r="G27" s="186">
        <f>ROUND(E27*F27,2)</f>
        <v>0</v>
      </c>
      <c r="H27" s="185"/>
      <c r="I27" s="186">
        <f>ROUND(E27*H27,2)</f>
        <v>0</v>
      </c>
      <c r="J27" s="185"/>
      <c r="K27" s="186">
        <f>ROUND(E27*J27,2)</f>
        <v>0</v>
      </c>
      <c r="L27" s="186">
        <v>21</v>
      </c>
      <c r="M27" s="186">
        <f>G27*(1+L27/100)</f>
        <v>0</v>
      </c>
      <c r="N27" s="186">
        <v>1</v>
      </c>
      <c r="O27" s="186">
        <f>ROUND(E27*N27,2)</f>
        <v>30</v>
      </c>
      <c r="P27" s="186">
        <v>0</v>
      </c>
      <c r="Q27" s="187">
        <f>ROUND(E27*P27,2)</f>
        <v>0</v>
      </c>
      <c r="R27" s="142" t="s">
        <v>152</v>
      </c>
      <c r="S27" s="142" t="s">
        <v>117</v>
      </c>
      <c r="T27" s="142" t="s">
        <v>117</v>
      </c>
      <c r="U27" s="142">
        <v>0</v>
      </c>
      <c r="V27" s="142">
        <f>ROUND(E27*U27,2)</f>
        <v>0</v>
      </c>
      <c r="W27" s="142"/>
      <c r="X27" s="142" t="s">
        <v>153</v>
      </c>
      <c r="Y27" s="140"/>
      <c r="Z27" s="140"/>
      <c r="AA27" s="140"/>
      <c r="AB27" s="140"/>
      <c r="AC27" s="140"/>
      <c r="AD27" s="140"/>
      <c r="AE27" s="140"/>
      <c r="AF27" s="140"/>
      <c r="AG27" s="140" t="s">
        <v>154</v>
      </c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88"/>
      <c r="B28" s="189"/>
      <c r="C28" s="190" t="s">
        <v>155</v>
      </c>
      <c r="D28" s="191"/>
      <c r="E28" s="192">
        <v>30</v>
      </c>
      <c r="F28" s="201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42"/>
      <c r="S28" s="142"/>
      <c r="T28" s="142"/>
      <c r="U28" s="142"/>
      <c r="V28" s="142"/>
      <c r="W28" s="142"/>
      <c r="X28" s="142"/>
      <c r="Y28" s="140"/>
      <c r="Z28" s="140"/>
      <c r="AA28" s="140"/>
      <c r="AB28" s="140"/>
      <c r="AC28" s="140"/>
      <c r="AD28" s="140"/>
      <c r="AE28" s="140"/>
      <c r="AF28" s="140"/>
      <c r="AG28" s="140" t="s">
        <v>127</v>
      </c>
      <c r="AH28" s="140">
        <v>0</v>
      </c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x14ac:dyDescent="0.2">
      <c r="A29" s="165" t="s">
        <v>99</v>
      </c>
      <c r="B29" s="166" t="s">
        <v>57</v>
      </c>
      <c r="C29" s="167" t="s">
        <v>58</v>
      </c>
      <c r="D29" s="168"/>
      <c r="E29" s="169"/>
      <c r="F29" s="202"/>
      <c r="G29" s="170">
        <f>SUMIF(AG30:AG31,"&lt;&gt;NOR",G30:G31)</f>
        <v>0</v>
      </c>
      <c r="H29" s="170"/>
      <c r="I29" s="170">
        <f>SUM(I30:I31)</f>
        <v>0</v>
      </c>
      <c r="J29" s="170"/>
      <c r="K29" s="170">
        <f>SUM(K30:K31)</f>
        <v>0</v>
      </c>
      <c r="L29" s="170"/>
      <c r="M29" s="170">
        <f>SUM(M30:M31)</f>
        <v>0</v>
      </c>
      <c r="N29" s="170"/>
      <c r="O29" s="170">
        <f>SUM(O30:O31)</f>
        <v>0</v>
      </c>
      <c r="P29" s="170"/>
      <c r="Q29" s="171">
        <f>SUM(Q30:Q31)</f>
        <v>0</v>
      </c>
      <c r="R29" s="143"/>
      <c r="S29" s="143"/>
      <c r="T29" s="143"/>
      <c r="U29" s="143"/>
      <c r="V29" s="143">
        <f>SUM(V30:V31)</f>
        <v>0</v>
      </c>
      <c r="W29" s="143"/>
      <c r="X29" s="143"/>
      <c r="AG29" t="s">
        <v>100</v>
      </c>
    </row>
    <row r="30" spans="1:60" outlineLevel="1" x14ac:dyDescent="0.2">
      <c r="A30" s="180">
        <v>15</v>
      </c>
      <c r="B30" s="181" t="s">
        <v>156</v>
      </c>
      <c r="C30" s="182" t="s">
        <v>157</v>
      </c>
      <c r="D30" s="183" t="s">
        <v>123</v>
      </c>
      <c r="E30" s="184">
        <v>15.92</v>
      </c>
      <c r="F30" s="144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21</v>
      </c>
      <c r="M30" s="186">
        <f>G30*(1+L30/100)</f>
        <v>0</v>
      </c>
      <c r="N30" s="186">
        <v>0</v>
      </c>
      <c r="O30" s="186">
        <f>ROUND(E30*N30,2)</f>
        <v>0</v>
      </c>
      <c r="P30" s="186">
        <v>0</v>
      </c>
      <c r="Q30" s="187">
        <f>ROUND(E30*P30,2)</f>
        <v>0</v>
      </c>
      <c r="R30" s="142"/>
      <c r="S30" s="142" t="s">
        <v>117</v>
      </c>
      <c r="T30" s="142" t="s">
        <v>117</v>
      </c>
      <c r="U30" s="142">
        <v>0</v>
      </c>
      <c r="V30" s="142">
        <f>ROUND(E30*U30,2)</f>
        <v>0</v>
      </c>
      <c r="W30" s="142"/>
      <c r="X30" s="142" t="s">
        <v>105</v>
      </c>
      <c r="Y30" s="140"/>
      <c r="Z30" s="140"/>
      <c r="AA30" s="140"/>
      <c r="AB30" s="140"/>
      <c r="AC30" s="140"/>
      <c r="AD30" s="140"/>
      <c r="AE30" s="140"/>
      <c r="AF30" s="140"/>
      <c r="AG30" s="140" t="s">
        <v>106</v>
      </c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88"/>
      <c r="B31" s="189"/>
      <c r="C31" s="190" t="s">
        <v>158</v>
      </c>
      <c r="D31" s="191"/>
      <c r="E31" s="192">
        <v>15.92</v>
      </c>
      <c r="F31" s="201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42"/>
      <c r="S31" s="142"/>
      <c r="T31" s="142"/>
      <c r="U31" s="142"/>
      <c r="V31" s="142"/>
      <c r="W31" s="142"/>
      <c r="X31" s="142"/>
      <c r="Y31" s="140"/>
      <c r="Z31" s="140"/>
      <c r="AA31" s="140"/>
      <c r="AB31" s="140"/>
      <c r="AC31" s="140"/>
      <c r="AD31" s="140"/>
      <c r="AE31" s="140"/>
      <c r="AF31" s="140"/>
      <c r="AG31" s="140" t="s">
        <v>127</v>
      </c>
      <c r="AH31" s="140">
        <v>0</v>
      </c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x14ac:dyDescent="0.2">
      <c r="A32" s="165" t="s">
        <v>99</v>
      </c>
      <c r="B32" s="166" t="s">
        <v>59</v>
      </c>
      <c r="C32" s="167" t="s">
        <v>60</v>
      </c>
      <c r="D32" s="168"/>
      <c r="E32" s="169"/>
      <c r="F32" s="202"/>
      <c r="G32" s="170">
        <f>SUMIF(AG33:AG36,"&lt;&gt;NOR",G33:G36)</f>
        <v>0</v>
      </c>
      <c r="H32" s="170"/>
      <c r="I32" s="170">
        <f>SUM(I33:I36)</f>
        <v>0</v>
      </c>
      <c r="J32" s="170"/>
      <c r="K32" s="170">
        <f>SUM(K33:K36)</f>
        <v>0</v>
      </c>
      <c r="L32" s="170"/>
      <c r="M32" s="170">
        <f>SUM(M33:M36)</f>
        <v>0</v>
      </c>
      <c r="N32" s="170"/>
      <c r="O32" s="170">
        <f>SUM(O33:O36)</f>
        <v>12.309999999999999</v>
      </c>
      <c r="P32" s="170"/>
      <c r="Q32" s="171">
        <f>SUM(Q33:Q36)</f>
        <v>0</v>
      </c>
      <c r="R32" s="143"/>
      <c r="S32" s="143"/>
      <c r="T32" s="143"/>
      <c r="U32" s="143"/>
      <c r="V32" s="143">
        <f>SUM(V33:V36)</f>
        <v>0</v>
      </c>
      <c r="W32" s="143"/>
      <c r="X32" s="143"/>
      <c r="AG32" t="s">
        <v>100</v>
      </c>
    </row>
    <row r="33" spans="1:60" ht="22.5" outlineLevel="1" x14ac:dyDescent="0.2">
      <c r="A33" s="180">
        <v>16</v>
      </c>
      <c r="B33" s="181" t="s">
        <v>159</v>
      </c>
      <c r="C33" s="182" t="s">
        <v>160</v>
      </c>
      <c r="D33" s="183" t="s">
        <v>147</v>
      </c>
      <c r="E33" s="184">
        <v>7.2</v>
      </c>
      <c r="F33" s="144"/>
      <c r="G33" s="186">
        <f>ROUND(E33*F33,2)</f>
        <v>0</v>
      </c>
      <c r="H33" s="185"/>
      <c r="I33" s="186">
        <f>ROUND(E33*H33,2)</f>
        <v>0</v>
      </c>
      <c r="J33" s="185"/>
      <c r="K33" s="186">
        <f>ROUND(E33*J33,2)</f>
        <v>0</v>
      </c>
      <c r="L33" s="186">
        <v>21</v>
      </c>
      <c r="M33" s="186">
        <f>G33*(1+L33/100)</f>
        <v>0</v>
      </c>
      <c r="N33" s="186">
        <v>1.01</v>
      </c>
      <c r="O33" s="186">
        <f>ROUND(E33*N33,2)</f>
        <v>7.27</v>
      </c>
      <c r="P33" s="186">
        <v>0</v>
      </c>
      <c r="Q33" s="187">
        <f>ROUND(E33*P33,2)</f>
        <v>0</v>
      </c>
      <c r="R33" s="142"/>
      <c r="S33" s="142" t="s">
        <v>117</v>
      </c>
      <c r="T33" s="142" t="s">
        <v>117</v>
      </c>
      <c r="U33" s="142">
        <v>0</v>
      </c>
      <c r="V33" s="142">
        <f>ROUND(E33*U33,2)</f>
        <v>0</v>
      </c>
      <c r="W33" s="142"/>
      <c r="X33" s="142" t="s">
        <v>105</v>
      </c>
      <c r="Y33" s="140"/>
      <c r="Z33" s="140"/>
      <c r="AA33" s="140"/>
      <c r="AB33" s="140"/>
      <c r="AC33" s="140"/>
      <c r="AD33" s="140"/>
      <c r="AE33" s="140"/>
      <c r="AF33" s="140"/>
      <c r="AG33" s="140" t="s">
        <v>106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88"/>
      <c r="B34" s="189"/>
      <c r="C34" s="190" t="s">
        <v>161</v>
      </c>
      <c r="D34" s="191"/>
      <c r="E34" s="192">
        <v>7.2</v>
      </c>
      <c r="F34" s="201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42"/>
      <c r="S34" s="142"/>
      <c r="T34" s="142"/>
      <c r="U34" s="142"/>
      <c r="V34" s="142"/>
      <c r="W34" s="142"/>
      <c r="X34" s="142"/>
      <c r="Y34" s="140"/>
      <c r="Z34" s="140"/>
      <c r="AA34" s="140"/>
      <c r="AB34" s="140"/>
      <c r="AC34" s="140"/>
      <c r="AD34" s="140"/>
      <c r="AE34" s="140"/>
      <c r="AF34" s="140"/>
      <c r="AG34" s="140" t="s">
        <v>127</v>
      </c>
      <c r="AH34" s="140">
        <v>0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80">
        <v>17</v>
      </c>
      <c r="B35" s="181" t="s">
        <v>162</v>
      </c>
      <c r="C35" s="182" t="s">
        <v>163</v>
      </c>
      <c r="D35" s="183" t="s">
        <v>147</v>
      </c>
      <c r="E35" s="184">
        <v>5.04</v>
      </c>
      <c r="F35" s="144"/>
      <c r="G35" s="186">
        <f>ROUND(E35*F35,2)</f>
        <v>0</v>
      </c>
      <c r="H35" s="185"/>
      <c r="I35" s="186">
        <f>ROUND(E35*H35,2)</f>
        <v>0</v>
      </c>
      <c r="J35" s="185"/>
      <c r="K35" s="186">
        <f>ROUND(E35*J35,2)</f>
        <v>0</v>
      </c>
      <c r="L35" s="186">
        <v>21</v>
      </c>
      <c r="M35" s="186">
        <f>G35*(1+L35/100)</f>
        <v>0</v>
      </c>
      <c r="N35" s="186">
        <v>1</v>
      </c>
      <c r="O35" s="186">
        <f>ROUND(E35*N35,2)</f>
        <v>5.04</v>
      </c>
      <c r="P35" s="186">
        <v>0</v>
      </c>
      <c r="Q35" s="187">
        <f>ROUND(E35*P35,2)</f>
        <v>0</v>
      </c>
      <c r="R35" s="142"/>
      <c r="S35" s="142" t="s">
        <v>117</v>
      </c>
      <c r="T35" s="142" t="s">
        <v>117</v>
      </c>
      <c r="U35" s="142">
        <v>0</v>
      </c>
      <c r="V35" s="142">
        <f>ROUND(E35*U35,2)</f>
        <v>0</v>
      </c>
      <c r="W35" s="142"/>
      <c r="X35" s="142" t="s">
        <v>105</v>
      </c>
      <c r="Y35" s="140"/>
      <c r="Z35" s="140"/>
      <c r="AA35" s="140"/>
      <c r="AB35" s="140"/>
      <c r="AC35" s="140"/>
      <c r="AD35" s="140"/>
      <c r="AE35" s="140"/>
      <c r="AF35" s="140"/>
      <c r="AG35" s="140" t="s">
        <v>106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88"/>
      <c r="B36" s="189"/>
      <c r="C36" s="190" t="s">
        <v>164</v>
      </c>
      <c r="D36" s="191"/>
      <c r="E36" s="192">
        <v>5.04</v>
      </c>
      <c r="F36" s="201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42"/>
      <c r="S36" s="142"/>
      <c r="T36" s="142"/>
      <c r="U36" s="142"/>
      <c r="V36" s="142"/>
      <c r="W36" s="142"/>
      <c r="X36" s="142"/>
      <c r="Y36" s="140"/>
      <c r="Z36" s="140"/>
      <c r="AA36" s="140"/>
      <c r="AB36" s="140"/>
      <c r="AC36" s="140"/>
      <c r="AD36" s="140"/>
      <c r="AE36" s="140"/>
      <c r="AF36" s="140"/>
      <c r="AG36" s="140" t="s">
        <v>127</v>
      </c>
      <c r="AH36" s="140">
        <v>0</v>
      </c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x14ac:dyDescent="0.2">
      <c r="A37" s="165" t="s">
        <v>99</v>
      </c>
      <c r="B37" s="166" t="s">
        <v>61</v>
      </c>
      <c r="C37" s="167" t="s">
        <v>62</v>
      </c>
      <c r="D37" s="168"/>
      <c r="E37" s="169"/>
      <c r="F37" s="202"/>
      <c r="G37" s="170">
        <f>SUMIF(AG38:AG49,"&lt;&gt;NOR",G38:G49)</f>
        <v>0</v>
      </c>
      <c r="H37" s="170"/>
      <c r="I37" s="170">
        <f>SUM(I38:I49)</f>
        <v>0</v>
      </c>
      <c r="J37" s="170"/>
      <c r="K37" s="170">
        <f>SUM(K38:K49)</f>
        <v>0</v>
      </c>
      <c r="L37" s="170"/>
      <c r="M37" s="170">
        <f>SUM(M38:M49)</f>
        <v>0</v>
      </c>
      <c r="N37" s="170"/>
      <c r="O37" s="170">
        <f>SUM(O38:O49)</f>
        <v>0.79999999999999993</v>
      </c>
      <c r="P37" s="170"/>
      <c r="Q37" s="171">
        <f>SUM(Q38:Q49)</f>
        <v>0</v>
      </c>
      <c r="R37" s="143"/>
      <c r="S37" s="143"/>
      <c r="T37" s="143"/>
      <c r="U37" s="143"/>
      <c r="V37" s="143">
        <f>SUM(V38:V49)</f>
        <v>0</v>
      </c>
      <c r="W37" s="143"/>
      <c r="X37" s="143"/>
      <c r="AG37" t="s">
        <v>100</v>
      </c>
    </row>
    <row r="38" spans="1:60" outlineLevel="1" x14ac:dyDescent="0.2">
      <c r="A38" s="172">
        <v>18</v>
      </c>
      <c r="B38" s="173" t="s">
        <v>165</v>
      </c>
      <c r="C38" s="174" t="s">
        <v>166</v>
      </c>
      <c r="D38" s="175" t="s">
        <v>120</v>
      </c>
      <c r="E38" s="176">
        <v>25</v>
      </c>
      <c r="F38" s="145"/>
      <c r="G38" s="178">
        <f t="shared" ref="G38:G49" si="7">ROUND(E38*F38,2)</f>
        <v>0</v>
      </c>
      <c r="H38" s="177"/>
      <c r="I38" s="178">
        <f t="shared" ref="I38:I49" si="8">ROUND(E38*H38,2)</f>
        <v>0</v>
      </c>
      <c r="J38" s="177"/>
      <c r="K38" s="178">
        <f t="shared" ref="K38:K49" si="9">ROUND(E38*J38,2)</f>
        <v>0</v>
      </c>
      <c r="L38" s="178">
        <v>21</v>
      </c>
      <c r="M38" s="178">
        <f t="shared" ref="M38:M49" si="10">G38*(1+L38/100)</f>
        <v>0</v>
      </c>
      <c r="N38" s="178">
        <v>0</v>
      </c>
      <c r="O38" s="178">
        <f t="shared" ref="O38:O49" si="11">ROUND(E38*N38,2)</f>
        <v>0</v>
      </c>
      <c r="P38" s="178">
        <v>0</v>
      </c>
      <c r="Q38" s="179">
        <f t="shared" ref="Q38:Q49" si="12">ROUND(E38*P38,2)</f>
        <v>0</v>
      </c>
      <c r="R38" s="142"/>
      <c r="S38" s="142" t="s">
        <v>117</v>
      </c>
      <c r="T38" s="142" t="s">
        <v>117</v>
      </c>
      <c r="U38" s="142">
        <v>0</v>
      </c>
      <c r="V38" s="142">
        <f t="shared" ref="V38:V49" si="13">ROUND(E38*U38,2)</f>
        <v>0</v>
      </c>
      <c r="W38" s="142"/>
      <c r="X38" s="142" t="s">
        <v>105</v>
      </c>
      <c r="Y38" s="140"/>
      <c r="Z38" s="140"/>
      <c r="AA38" s="140"/>
      <c r="AB38" s="140"/>
      <c r="AC38" s="140"/>
      <c r="AD38" s="140"/>
      <c r="AE38" s="140"/>
      <c r="AF38" s="140"/>
      <c r="AG38" s="140" t="s">
        <v>106</v>
      </c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72">
        <v>19</v>
      </c>
      <c r="B39" s="173" t="s">
        <v>167</v>
      </c>
      <c r="C39" s="174" t="s">
        <v>168</v>
      </c>
      <c r="D39" s="175" t="s">
        <v>120</v>
      </c>
      <c r="E39" s="176">
        <v>174</v>
      </c>
      <c r="F39" s="145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21</v>
      </c>
      <c r="M39" s="178">
        <f t="shared" si="10"/>
        <v>0</v>
      </c>
      <c r="N39" s="178">
        <v>1.0000000000000001E-5</v>
      </c>
      <c r="O39" s="178">
        <f t="shared" si="11"/>
        <v>0</v>
      </c>
      <c r="P39" s="178">
        <v>0</v>
      </c>
      <c r="Q39" s="179">
        <f t="shared" si="12"/>
        <v>0</v>
      </c>
      <c r="R39" s="142"/>
      <c r="S39" s="142" t="s">
        <v>117</v>
      </c>
      <c r="T39" s="142" t="s">
        <v>117</v>
      </c>
      <c r="U39" s="142">
        <v>0</v>
      </c>
      <c r="V39" s="142">
        <f t="shared" si="13"/>
        <v>0</v>
      </c>
      <c r="W39" s="142"/>
      <c r="X39" s="142" t="s">
        <v>105</v>
      </c>
      <c r="Y39" s="140"/>
      <c r="Z39" s="140"/>
      <c r="AA39" s="140"/>
      <c r="AB39" s="140"/>
      <c r="AC39" s="140"/>
      <c r="AD39" s="140"/>
      <c r="AE39" s="140"/>
      <c r="AF39" s="140"/>
      <c r="AG39" s="140" t="s">
        <v>106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72">
        <v>20</v>
      </c>
      <c r="B40" s="173" t="s">
        <v>169</v>
      </c>
      <c r="C40" s="174" t="s">
        <v>170</v>
      </c>
      <c r="D40" s="175" t="s">
        <v>171</v>
      </c>
      <c r="E40" s="176">
        <v>4</v>
      </c>
      <c r="F40" s="145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21</v>
      </c>
      <c r="M40" s="178">
        <f t="shared" si="10"/>
        <v>0</v>
      </c>
      <c r="N40" s="178">
        <v>4.0000000000000003E-5</v>
      </c>
      <c r="O40" s="178">
        <f t="shared" si="11"/>
        <v>0</v>
      </c>
      <c r="P40" s="178">
        <v>0</v>
      </c>
      <c r="Q40" s="179">
        <f t="shared" si="12"/>
        <v>0</v>
      </c>
      <c r="R40" s="142"/>
      <c r="S40" s="142" t="s">
        <v>117</v>
      </c>
      <c r="T40" s="142" t="s">
        <v>117</v>
      </c>
      <c r="U40" s="142">
        <v>0</v>
      </c>
      <c r="V40" s="142">
        <f t="shared" si="13"/>
        <v>0</v>
      </c>
      <c r="W40" s="142"/>
      <c r="X40" s="142" t="s">
        <v>105</v>
      </c>
      <c r="Y40" s="140"/>
      <c r="Z40" s="140"/>
      <c r="AA40" s="140"/>
      <c r="AB40" s="140"/>
      <c r="AC40" s="140"/>
      <c r="AD40" s="140"/>
      <c r="AE40" s="140"/>
      <c r="AF40" s="140"/>
      <c r="AG40" s="140" t="s">
        <v>106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72">
        <v>21</v>
      </c>
      <c r="B41" s="173" t="s">
        <v>172</v>
      </c>
      <c r="C41" s="174" t="s">
        <v>173</v>
      </c>
      <c r="D41" s="175" t="s">
        <v>171</v>
      </c>
      <c r="E41" s="176">
        <v>3</v>
      </c>
      <c r="F41" s="145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21</v>
      </c>
      <c r="M41" s="178">
        <f t="shared" si="10"/>
        <v>0</v>
      </c>
      <c r="N41" s="178">
        <v>3.2100000000000002E-3</v>
      </c>
      <c r="O41" s="178">
        <f t="shared" si="11"/>
        <v>0.01</v>
      </c>
      <c r="P41" s="178">
        <v>0</v>
      </c>
      <c r="Q41" s="179">
        <f t="shared" si="12"/>
        <v>0</v>
      </c>
      <c r="R41" s="142" t="s">
        <v>152</v>
      </c>
      <c r="S41" s="142" t="s">
        <v>117</v>
      </c>
      <c r="T41" s="142" t="s">
        <v>117</v>
      </c>
      <c r="U41" s="142">
        <v>0</v>
      </c>
      <c r="V41" s="142">
        <f t="shared" si="13"/>
        <v>0</v>
      </c>
      <c r="W41" s="142"/>
      <c r="X41" s="142" t="s">
        <v>153</v>
      </c>
      <c r="Y41" s="140"/>
      <c r="Z41" s="140"/>
      <c r="AA41" s="140"/>
      <c r="AB41" s="140"/>
      <c r="AC41" s="140"/>
      <c r="AD41" s="140"/>
      <c r="AE41" s="140"/>
      <c r="AF41" s="140"/>
      <c r="AG41" s="140" t="s">
        <v>154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72">
        <v>22</v>
      </c>
      <c r="B42" s="173" t="s">
        <v>174</v>
      </c>
      <c r="C42" s="174" t="s">
        <v>175</v>
      </c>
      <c r="D42" s="175" t="s">
        <v>171</v>
      </c>
      <c r="E42" s="176">
        <v>4</v>
      </c>
      <c r="F42" s="145"/>
      <c r="G42" s="178">
        <f t="shared" si="7"/>
        <v>0</v>
      </c>
      <c r="H42" s="177"/>
      <c r="I42" s="178">
        <f t="shared" si="8"/>
        <v>0</v>
      </c>
      <c r="J42" s="177"/>
      <c r="K42" s="178">
        <f t="shared" si="9"/>
        <v>0</v>
      </c>
      <c r="L42" s="178">
        <v>21</v>
      </c>
      <c r="M42" s="178">
        <f t="shared" si="10"/>
        <v>0</v>
      </c>
      <c r="N42" s="178">
        <v>1.6049999999999998E-2</v>
      </c>
      <c r="O42" s="178">
        <f t="shared" si="11"/>
        <v>0.06</v>
      </c>
      <c r="P42" s="178">
        <v>0</v>
      </c>
      <c r="Q42" s="179">
        <f t="shared" si="12"/>
        <v>0</v>
      </c>
      <c r="R42" s="142" t="s">
        <v>152</v>
      </c>
      <c r="S42" s="142" t="s">
        <v>117</v>
      </c>
      <c r="T42" s="142" t="s">
        <v>117</v>
      </c>
      <c r="U42" s="142">
        <v>0</v>
      </c>
      <c r="V42" s="142">
        <f t="shared" si="13"/>
        <v>0</v>
      </c>
      <c r="W42" s="142"/>
      <c r="X42" s="142" t="s">
        <v>153</v>
      </c>
      <c r="Y42" s="140"/>
      <c r="Z42" s="140"/>
      <c r="AA42" s="140"/>
      <c r="AB42" s="140"/>
      <c r="AC42" s="140"/>
      <c r="AD42" s="140"/>
      <c r="AE42" s="140"/>
      <c r="AF42" s="140"/>
      <c r="AG42" s="140" t="s">
        <v>154</v>
      </c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72">
        <v>23</v>
      </c>
      <c r="B43" s="173" t="s">
        <v>176</v>
      </c>
      <c r="C43" s="174" t="s">
        <v>177</v>
      </c>
      <c r="D43" s="175" t="s">
        <v>171</v>
      </c>
      <c r="E43" s="176">
        <v>29</v>
      </c>
      <c r="F43" s="145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21</v>
      </c>
      <c r="M43" s="178">
        <f t="shared" si="10"/>
        <v>0</v>
      </c>
      <c r="N43" s="178">
        <v>2.52E-2</v>
      </c>
      <c r="O43" s="178">
        <f t="shared" si="11"/>
        <v>0.73</v>
      </c>
      <c r="P43" s="178">
        <v>0</v>
      </c>
      <c r="Q43" s="179">
        <f t="shared" si="12"/>
        <v>0</v>
      </c>
      <c r="R43" s="142" t="s">
        <v>152</v>
      </c>
      <c r="S43" s="142" t="s">
        <v>117</v>
      </c>
      <c r="T43" s="142" t="s">
        <v>117</v>
      </c>
      <c r="U43" s="142">
        <v>0</v>
      </c>
      <c r="V43" s="142">
        <f t="shared" si="13"/>
        <v>0</v>
      </c>
      <c r="W43" s="142"/>
      <c r="X43" s="142" t="s">
        <v>153</v>
      </c>
      <c r="Y43" s="140"/>
      <c r="Z43" s="140"/>
      <c r="AA43" s="140"/>
      <c r="AB43" s="140"/>
      <c r="AC43" s="140"/>
      <c r="AD43" s="140"/>
      <c r="AE43" s="140"/>
      <c r="AF43" s="140"/>
      <c r="AG43" s="140" t="s">
        <v>154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72">
        <v>24</v>
      </c>
      <c r="B44" s="173" t="s">
        <v>178</v>
      </c>
      <c r="C44" s="174" t="s">
        <v>179</v>
      </c>
      <c r="D44" s="175" t="s">
        <v>171</v>
      </c>
      <c r="E44" s="176">
        <v>2</v>
      </c>
      <c r="F44" s="145"/>
      <c r="G44" s="178">
        <f t="shared" si="7"/>
        <v>0</v>
      </c>
      <c r="H44" s="177"/>
      <c r="I44" s="178">
        <f t="shared" si="8"/>
        <v>0</v>
      </c>
      <c r="J44" s="177"/>
      <c r="K44" s="178">
        <f t="shared" si="9"/>
        <v>0</v>
      </c>
      <c r="L44" s="178">
        <v>21</v>
      </c>
      <c r="M44" s="178">
        <f t="shared" si="10"/>
        <v>0</v>
      </c>
      <c r="N44" s="178">
        <v>0</v>
      </c>
      <c r="O44" s="178">
        <f t="shared" si="11"/>
        <v>0</v>
      </c>
      <c r="P44" s="178">
        <v>0</v>
      </c>
      <c r="Q44" s="179">
        <f t="shared" si="12"/>
        <v>0</v>
      </c>
      <c r="R44" s="142" t="s">
        <v>152</v>
      </c>
      <c r="S44" s="142" t="s">
        <v>117</v>
      </c>
      <c r="T44" s="142" t="s">
        <v>117</v>
      </c>
      <c r="U44" s="142">
        <v>0</v>
      </c>
      <c r="V44" s="142">
        <f t="shared" si="13"/>
        <v>0</v>
      </c>
      <c r="W44" s="142"/>
      <c r="X44" s="142" t="s">
        <v>153</v>
      </c>
      <c r="Y44" s="140"/>
      <c r="Z44" s="140"/>
      <c r="AA44" s="140"/>
      <c r="AB44" s="140"/>
      <c r="AC44" s="140"/>
      <c r="AD44" s="140"/>
      <c r="AE44" s="140"/>
      <c r="AF44" s="140"/>
      <c r="AG44" s="140" t="s">
        <v>154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72">
        <v>25</v>
      </c>
      <c r="B45" s="173" t="s">
        <v>180</v>
      </c>
      <c r="C45" s="174" t="s">
        <v>181</v>
      </c>
      <c r="D45" s="175" t="s">
        <v>171</v>
      </c>
      <c r="E45" s="176">
        <v>1</v>
      </c>
      <c r="F45" s="145"/>
      <c r="G45" s="178">
        <f t="shared" si="7"/>
        <v>0</v>
      </c>
      <c r="H45" s="177"/>
      <c r="I45" s="178">
        <f t="shared" si="8"/>
        <v>0</v>
      </c>
      <c r="J45" s="177"/>
      <c r="K45" s="178">
        <f t="shared" si="9"/>
        <v>0</v>
      </c>
      <c r="L45" s="178">
        <v>21</v>
      </c>
      <c r="M45" s="178">
        <f t="shared" si="10"/>
        <v>0</v>
      </c>
      <c r="N45" s="178">
        <v>0</v>
      </c>
      <c r="O45" s="178">
        <f t="shared" si="11"/>
        <v>0</v>
      </c>
      <c r="P45" s="178">
        <v>0</v>
      </c>
      <c r="Q45" s="179">
        <f t="shared" si="12"/>
        <v>0</v>
      </c>
      <c r="R45" s="142" t="s">
        <v>152</v>
      </c>
      <c r="S45" s="142" t="s">
        <v>117</v>
      </c>
      <c r="T45" s="142" t="s">
        <v>117</v>
      </c>
      <c r="U45" s="142">
        <v>0</v>
      </c>
      <c r="V45" s="142">
        <f t="shared" si="13"/>
        <v>0</v>
      </c>
      <c r="W45" s="142"/>
      <c r="X45" s="142" t="s">
        <v>153</v>
      </c>
      <c r="Y45" s="140"/>
      <c r="Z45" s="140"/>
      <c r="AA45" s="140"/>
      <c r="AB45" s="140"/>
      <c r="AC45" s="140"/>
      <c r="AD45" s="140"/>
      <c r="AE45" s="140"/>
      <c r="AF45" s="140"/>
      <c r="AG45" s="140" t="s">
        <v>154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72">
        <v>26</v>
      </c>
      <c r="B46" s="173" t="s">
        <v>182</v>
      </c>
      <c r="C46" s="174" t="s">
        <v>183</v>
      </c>
      <c r="D46" s="175" t="s">
        <v>171</v>
      </c>
      <c r="E46" s="176">
        <v>1</v>
      </c>
      <c r="F46" s="145"/>
      <c r="G46" s="178">
        <f t="shared" si="7"/>
        <v>0</v>
      </c>
      <c r="H46" s="177"/>
      <c r="I46" s="178">
        <f t="shared" si="8"/>
        <v>0</v>
      </c>
      <c r="J46" s="177"/>
      <c r="K46" s="178">
        <f t="shared" si="9"/>
        <v>0</v>
      </c>
      <c r="L46" s="178">
        <v>21</v>
      </c>
      <c r="M46" s="178">
        <f t="shared" si="10"/>
        <v>0</v>
      </c>
      <c r="N46" s="178">
        <v>7.2999999999999996E-4</v>
      </c>
      <c r="O46" s="178">
        <f t="shared" si="11"/>
        <v>0</v>
      </c>
      <c r="P46" s="178">
        <v>0</v>
      </c>
      <c r="Q46" s="179">
        <f t="shared" si="12"/>
        <v>0</v>
      </c>
      <c r="R46" s="142" t="s">
        <v>152</v>
      </c>
      <c r="S46" s="142" t="s">
        <v>117</v>
      </c>
      <c r="T46" s="142" t="s">
        <v>117</v>
      </c>
      <c r="U46" s="142">
        <v>0</v>
      </c>
      <c r="V46" s="142">
        <f t="shared" si="13"/>
        <v>0</v>
      </c>
      <c r="W46" s="142"/>
      <c r="X46" s="142" t="s">
        <v>153</v>
      </c>
      <c r="Y46" s="140"/>
      <c r="Z46" s="140"/>
      <c r="AA46" s="140"/>
      <c r="AB46" s="140"/>
      <c r="AC46" s="140"/>
      <c r="AD46" s="140"/>
      <c r="AE46" s="140"/>
      <c r="AF46" s="140"/>
      <c r="AG46" s="140" t="s">
        <v>154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72">
        <v>27</v>
      </c>
      <c r="B47" s="173" t="s">
        <v>184</v>
      </c>
      <c r="C47" s="174" t="s">
        <v>185</v>
      </c>
      <c r="D47" s="175" t="s">
        <v>171</v>
      </c>
      <c r="E47" s="176">
        <v>2</v>
      </c>
      <c r="F47" s="145"/>
      <c r="G47" s="178">
        <f t="shared" si="7"/>
        <v>0</v>
      </c>
      <c r="H47" s="177"/>
      <c r="I47" s="178">
        <f t="shared" si="8"/>
        <v>0</v>
      </c>
      <c r="J47" s="177"/>
      <c r="K47" s="178">
        <f t="shared" si="9"/>
        <v>0</v>
      </c>
      <c r="L47" s="178">
        <v>21</v>
      </c>
      <c r="M47" s="178">
        <f t="shared" si="10"/>
        <v>0</v>
      </c>
      <c r="N47" s="178">
        <v>0</v>
      </c>
      <c r="O47" s="178">
        <f t="shared" si="11"/>
        <v>0</v>
      </c>
      <c r="P47" s="178">
        <v>0</v>
      </c>
      <c r="Q47" s="179">
        <f t="shared" si="12"/>
        <v>0</v>
      </c>
      <c r="R47" s="142" t="s">
        <v>152</v>
      </c>
      <c r="S47" s="142" t="s">
        <v>117</v>
      </c>
      <c r="T47" s="142" t="s">
        <v>117</v>
      </c>
      <c r="U47" s="142">
        <v>0</v>
      </c>
      <c r="V47" s="142">
        <f t="shared" si="13"/>
        <v>0</v>
      </c>
      <c r="W47" s="142"/>
      <c r="X47" s="142" t="s">
        <v>153</v>
      </c>
      <c r="Y47" s="140"/>
      <c r="Z47" s="140"/>
      <c r="AA47" s="140"/>
      <c r="AB47" s="140"/>
      <c r="AC47" s="140"/>
      <c r="AD47" s="140"/>
      <c r="AE47" s="140"/>
      <c r="AF47" s="140"/>
      <c r="AG47" s="140" t="s">
        <v>154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72">
        <v>28</v>
      </c>
      <c r="B48" s="173" t="s">
        <v>186</v>
      </c>
      <c r="C48" s="174" t="s">
        <v>187</v>
      </c>
      <c r="D48" s="175" t="s">
        <v>171</v>
      </c>
      <c r="E48" s="176">
        <v>2</v>
      </c>
      <c r="F48" s="145"/>
      <c r="G48" s="178">
        <f t="shared" si="7"/>
        <v>0</v>
      </c>
      <c r="H48" s="177"/>
      <c r="I48" s="178">
        <f t="shared" si="8"/>
        <v>0</v>
      </c>
      <c r="J48" s="177"/>
      <c r="K48" s="178">
        <f t="shared" si="9"/>
        <v>0</v>
      </c>
      <c r="L48" s="178">
        <v>21</v>
      </c>
      <c r="M48" s="178">
        <f t="shared" si="10"/>
        <v>0</v>
      </c>
      <c r="N48" s="178">
        <v>0</v>
      </c>
      <c r="O48" s="178">
        <f t="shared" si="11"/>
        <v>0</v>
      </c>
      <c r="P48" s="178">
        <v>0</v>
      </c>
      <c r="Q48" s="179">
        <f t="shared" si="12"/>
        <v>0</v>
      </c>
      <c r="R48" s="142" t="s">
        <v>152</v>
      </c>
      <c r="S48" s="142" t="s">
        <v>117</v>
      </c>
      <c r="T48" s="142" t="s">
        <v>117</v>
      </c>
      <c r="U48" s="142">
        <v>0</v>
      </c>
      <c r="V48" s="142">
        <f t="shared" si="13"/>
        <v>0</v>
      </c>
      <c r="W48" s="142"/>
      <c r="X48" s="142" t="s">
        <v>153</v>
      </c>
      <c r="Y48" s="140"/>
      <c r="Z48" s="140"/>
      <c r="AA48" s="140"/>
      <c r="AB48" s="140"/>
      <c r="AC48" s="140"/>
      <c r="AD48" s="140"/>
      <c r="AE48" s="140"/>
      <c r="AF48" s="140"/>
      <c r="AG48" s="140" t="s">
        <v>154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72">
        <v>29</v>
      </c>
      <c r="B49" s="173" t="s">
        <v>188</v>
      </c>
      <c r="C49" s="174" t="s">
        <v>189</v>
      </c>
      <c r="D49" s="175" t="s">
        <v>171</v>
      </c>
      <c r="E49" s="176">
        <v>8</v>
      </c>
      <c r="F49" s="145"/>
      <c r="G49" s="178">
        <f t="shared" si="7"/>
        <v>0</v>
      </c>
      <c r="H49" s="177"/>
      <c r="I49" s="178">
        <f t="shared" si="8"/>
        <v>0</v>
      </c>
      <c r="J49" s="177"/>
      <c r="K49" s="178">
        <f t="shared" si="9"/>
        <v>0</v>
      </c>
      <c r="L49" s="178">
        <v>21</v>
      </c>
      <c r="M49" s="178">
        <f t="shared" si="10"/>
        <v>0</v>
      </c>
      <c r="N49" s="178">
        <v>0</v>
      </c>
      <c r="O49" s="178">
        <f t="shared" si="11"/>
        <v>0</v>
      </c>
      <c r="P49" s="178">
        <v>0</v>
      </c>
      <c r="Q49" s="179">
        <f t="shared" si="12"/>
        <v>0</v>
      </c>
      <c r="R49" s="142" t="s">
        <v>152</v>
      </c>
      <c r="S49" s="142" t="s">
        <v>117</v>
      </c>
      <c r="T49" s="142" t="s">
        <v>117</v>
      </c>
      <c r="U49" s="142">
        <v>0</v>
      </c>
      <c r="V49" s="142">
        <f t="shared" si="13"/>
        <v>0</v>
      </c>
      <c r="W49" s="142"/>
      <c r="X49" s="142" t="s">
        <v>153</v>
      </c>
      <c r="Y49" s="140"/>
      <c r="Z49" s="140"/>
      <c r="AA49" s="140"/>
      <c r="AB49" s="140"/>
      <c r="AC49" s="140"/>
      <c r="AD49" s="140"/>
      <c r="AE49" s="140"/>
      <c r="AF49" s="140"/>
      <c r="AG49" s="140" t="s">
        <v>154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x14ac:dyDescent="0.2">
      <c r="A50" s="165" t="s">
        <v>99</v>
      </c>
      <c r="B50" s="166" t="s">
        <v>63</v>
      </c>
      <c r="C50" s="167" t="s">
        <v>64</v>
      </c>
      <c r="D50" s="168"/>
      <c r="E50" s="169"/>
      <c r="F50" s="202"/>
      <c r="G50" s="170">
        <f>SUMIF(AG51:AG59,"&lt;&gt;NOR",G51:G59)</f>
        <v>0</v>
      </c>
      <c r="H50" s="170"/>
      <c r="I50" s="170">
        <f>SUM(I51:I59)</f>
        <v>0</v>
      </c>
      <c r="J50" s="170"/>
      <c r="K50" s="170">
        <f>SUM(K51:K59)</f>
        <v>0</v>
      </c>
      <c r="L50" s="170"/>
      <c r="M50" s="170">
        <f>SUM(M51:M59)</f>
        <v>0</v>
      </c>
      <c r="N50" s="170"/>
      <c r="O50" s="170">
        <f>SUM(O51:O59)</f>
        <v>0.31000000000000005</v>
      </c>
      <c r="P50" s="170"/>
      <c r="Q50" s="171">
        <f>SUM(Q51:Q59)</f>
        <v>0</v>
      </c>
      <c r="R50" s="143"/>
      <c r="S50" s="143"/>
      <c r="T50" s="143"/>
      <c r="U50" s="143"/>
      <c r="V50" s="143">
        <f>SUM(V51:V59)</f>
        <v>0</v>
      </c>
      <c r="W50" s="143"/>
      <c r="X50" s="143"/>
      <c r="AG50" t="s">
        <v>100</v>
      </c>
    </row>
    <row r="51" spans="1:60" outlineLevel="1" x14ac:dyDescent="0.2">
      <c r="A51" s="172">
        <v>30</v>
      </c>
      <c r="B51" s="173" t="s">
        <v>190</v>
      </c>
      <c r="C51" s="174" t="s">
        <v>191</v>
      </c>
      <c r="D51" s="175" t="s">
        <v>120</v>
      </c>
      <c r="E51" s="176">
        <v>199</v>
      </c>
      <c r="F51" s="145"/>
      <c r="G51" s="178">
        <f t="shared" ref="G51:G59" si="14">ROUND(E51*F51,2)</f>
        <v>0</v>
      </c>
      <c r="H51" s="177"/>
      <c r="I51" s="178">
        <f t="shared" ref="I51:I59" si="15">ROUND(E51*H51,2)</f>
        <v>0</v>
      </c>
      <c r="J51" s="177"/>
      <c r="K51" s="178">
        <f t="shared" ref="K51:K59" si="16">ROUND(E51*J51,2)</f>
        <v>0</v>
      </c>
      <c r="L51" s="178">
        <v>21</v>
      </c>
      <c r="M51" s="178">
        <f t="shared" ref="M51:M59" si="17">G51*(1+L51/100)</f>
        <v>0</v>
      </c>
      <c r="N51" s="178">
        <v>0</v>
      </c>
      <c r="O51" s="178">
        <f t="shared" ref="O51:O59" si="18">ROUND(E51*N51,2)</f>
        <v>0</v>
      </c>
      <c r="P51" s="178">
        <v>0</v>
      </c>
      <c r="Q51" s="179">
        <f t="shared" ref="Q51:Q59" si="19">ROUND(E51*P51,2)</f>
        <v>0</v>
      </c>
      <c r="R51" s="142"/>
      <c r="S51" s="142" t="s">
        <v>117</v>
      </c>
      <c r="T51" s="142" t="s">
        <v>117</v>
      </c>
      <c r="U51" s="142">
        <v>0</v>
      </c>
      <c r="V51" s="142">
        <f t="shared" ref="V51:V59" si="20">ROUND(E51*U51,2)</f>
        <v>0</v>
      </c>
      <c r="W51" s="142"/>
      <c r="X51" s="142" t="s">
        <v>105</v>
      </c>
      <c r="Y51" s="140"/>
      <c r="Z51" s="140"/>
      <c r="AA51" s="140"/>
      <c r="AB51" s="140"/>
      <c r="AC51" s="140"/>
      <c r="AD51" s="140"/>
      <c r="AE51" s="140"/>
      <c r="AF51" s="140"/>
      <c r="AG51" s="140" t="s">
        <v>106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2.5" outlineLevel="1" x14ac:dyDescent="0.2">
      <c r="A52" s="172">
        <v>31</v>
      </c>
      <c r="B52" s="173" t="s">
        <v>192</v>
      </c>
      <c r="C52" s="174" t="s">
        <v>193</v>
      </c>
      <c r="D52" s="175" t="s">
        <v>194</v>
      </c>
      <c r="E52" s="176">
        <v>3</v>
      </c>
      <c r="F52" s="145"/>
      <c r="G52" s="178">
        <f t="shared" si="14"/>
        <v>0</v>
      </c>
      <c r="H52" s="177"/>
      <c r="I52" s="178">
        <f t="shared" si="15"/>
        <v>0</v>
      </c>
      <c r="J52" s="177"/>
      <c r="K52" s="178">
        <f t="shared" si="16"/>
        <v>0</v>
      </c>
      <c r="L52" s="178">
        <v>21</v>
      </c>
      <c r="M52" s="178">
        <f t="shared" si="17"/>
        <v>0</v>
      </c>
      <c r="N52" s="178">
        <v>9.0000000000000006E-5</v>
      </c>
      <c r="O52" s="178">
        <f t="shared" si="18"/>
        <v>0</v>
      </c>
      <c r="P52" s="178">
        <v>0</v>
      </c>
      <c r="Q52" s="179">
        <f t="shared" si="19"/>
        <v>0</v>
      </c>
      <c r="R52" s="142"/>
      <c r="S52" s="142" t="s">
        <v>112</v>
      </c>
      <c r="T52" s="142" t="s">
        <v>113</v>
      </c>
      <c r="U52" s="142">
        <v>0</v>
      </c>
      <c r="V52" s="142">
        <f t="shared" si="20"/>
        <v>0</v>
      </c>
      <c r="W52" s="142"/>
      <c r="X52" s="142" t="s">
        <v>105</v>
      </c>
      <c r="Y52" s="140"/>
      <c r="Z52" s="140"/>
      <c r="AA52" s="140"/>
      <c r="AB52" s="140"/>
      <c r="AC52" s="140"/>
      <c r="AD52" s="140"/>
      <c r="AE52" s="140"/>
      <c r="AF52" s="140"/>
      <c r="AG52" s="140" t="s">
        <v>106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72">
        <v>32</v>
      </c>
      <c r="B53" s="173" t="s">
        <v>195</v>
      </c>
      <c r="C53" s="174" t="s">
        <v>196</v>
      </c>
      <c r="D53" s="175" t="s">
        <v>171</v>
      </c>
      <c r="E53" s="176">
        <v>4</v>
      </c>
      <c r="F53" s="145"/>
      <c r="G53" s="178">
        <f t="shared" si="14"/>
        <v>0</v>
      </c>
      <c r="H53" s="177"/>
      <c r="I53" s="178">
        <f t="shared" si="15"/>
        <v>0</v>
      </c>
      <c r="J53" s="177"/>
      <c r="K53" s="178">
        <f t="shared" si="16"/>
        <v>0</v>
      </c>
      <c r="L53" s="178">
        <v>21</v>
      </c>
      <c r="M53" s="178">
        <f t="shared" si="17"/>
        <v>0</v>
      </c>
      <c r="N53" s="178">
        <v>0</v>
      </c>
      <c r="O53" s="178">
        <f t="shared" si="18"/>
        <v>0</v>
      </c>
      <c r="P53" s="178">
        <v>0</v>
      </c>
      <c r="Q53" s="179">
        <f t="shared" si="19"/>
        <v>0</v>
      </c>
      <c r="R53" s="142"/>
      <c r="S53" s="142" t="s">
        <v>117</v>
      </c>
      <c r="T53" s="142" t="s">
        <v>117</v>
      </c>
      <c r="U53" s="142">
        <v>0</v>
      </c>
      <c r="V53" s="142">
        <f t="shared" si="20"/>
        <v>0</v>
      </c>
      <c r="W53" s="142"/>
      <c r="X53" s="142" t="s">
        <v>105</v>
      </c>
      <c r="Y53" s="140"/>
      <c r="Z53" s="140"/>
      <c r="AA53" s="140"/>
      <c r="AB53" s="140"/>
      <c r="AC53" s="140"/>
      <c r="AD53" s="140"/>
      <c r="AE53" s="140"/>
      <c r="AF53" s="140"/>
      <c r="AG53" s="140" t="s">
        <v>106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72">
        <v>33</v>
      </c>
      <c r="B54" s="173" t="s">
        <v>197</v>
      </c>
      <c r="C54" s="174" t="s">
        <v>198</v>
      </c>
      <c r="D54" s="175" t="s">
        <v>199</v>
      </c>
      <c r="E54" s="176">
        <v>1</v>
      </c>
      <c r="F54" s="145"/>
      <c r="G54" s="178">
        <f t="shared" si="14"/>
        <v>0</v>
      </c>
      <c r="H54" s="177"/>
      <c r="I54" s="178">
        <f t="shared" si="15"/>
        <v>0</v>
      </c>
      <c r="J54" s="177"/>
      <c r="K54" s="178">
        <f t="shared" si="16"/>
        <v>0</v>
      </c>
      <c r="L54" s="178">
        <v>21</v>
      </c>
      <c r="M54" s="178">
        <f t="shared" si="17"/>
        <v>0</v>
      </c>
      <c r="N54" s="178">
        <v>0</v>
      </c>
      <c r="O54" s="178">
        <f t="shared" si="18"/>
        <v>0</v>
      </c>
      <c r="P54" s="178">
        <v>0</v>
      </c>
      <c r="Q54" s="179">
        <f t="shared" si="19"/>
        <v>0</v>
      </c>
      <c r="R54" s="142"/>
      <c r="S54" s="142" t="s">
        <v>112</v>
      </c>
      <c r="T54" s="142" t="s">
        <v>113</v>
      </c>
      <c r="U54" s="142">
        <v>0</v>
      </c>
      <c r="V54" s="142">
        <f t="shared" si="20"/>
        <v>0</v>
      </c>
      <c r="W54" s="142"/>
      <c r="X54" s="142" t="s">
        <v>105</v>
      </c>
      <c r="Y54" s="140"/>
      <c r="Z54" s="140"/>
      <c r="AA54" s="140"/>
      <c r="AB54" s="140"/>
      <c r="AC54" s="140"/>
      <c r="AD54" s="140"/>
      <c r="AE54" s="140"/>
      <c r="AF54" s="140"/>
      <c r="AG54" s="140" t="s">
        <v>106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72">
        <v>34</v>
      </c>
      <c r="B55" s="173" t="s">
        <v>200</v>
      </c>
      <c r="C55" s="174" t="s">
        <v>201</v>
      </c>
      <c r="D55" s="175" t="s">
        <v>171</v>
      </c>
      <c r="E55" s="176">
        <v>4</v>
      </c>
      <c r="F55" s="145"/>
      <c r="G55" s="178">
        <f t="shared" si="14"/>
        <v>0</v>
      </c>
      <c r="H55" s="177"/>
      <c r="I55" s="178">
        <f t="shared" si="15"/>
        <v>0</v>
      </c>
      <c r="J55" s="177"/>
      <c r="K55" s="178">
        <f t="shared" si="16"/>
        <v>0</v>
      </c>
      <c r="L55" s="178">
        <v>21</v>
      </c>
      <c r="M55" s="178">
        <f t="shared" si="17"/>
        <v>0</v>
      </c>
      <c r="N55" s="178">
        <v>4.6800000000000001E-3</v>
      </c>
      <c r="O55" s="178">
        <f t="shared" si="18"/>
        <v>0.02</v>
      </c>
      <c r="P55" s="178">
        <v>0</v>
      </c>
      <c r="Q55" s="179">
        <f t="shared" si="19"/>
        <v>0</v>
      </c>
      <c r="R55" s="142"/>
      <c r="S55" s="142" t="s">
        <v>117</v>
      </c>
      <c r="T55" s="142" t="s">
        <v>117</v>
      </c>
      <c r="U55" s="142">
        <v>0</v>
      </c>
      <c r="V55" s="142">
        <f t="shared" si="20"/>
        <v>0</v>
      </c>
      <c r="W55" s="142"/>
      <c r="X55" s="142" t="s">
        <v>105</v>
      </c>
      <c r="Y55" s="140"/>
      <c r="Z55" s="140"/>
      <c r="AA55" s="140"/>
      <c r="AB55" s="140"/>
      <c r="AC55" s="140"/>
      <c r="AD55" s="140"/>
      <c r="AE55" s="140"/>
      <c r="AF55" s="140"/>
      <c r="AG55" s="140" t="s">
        <v>106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72">
        <v>35</v>
      </c>
      <c r="B56" s="173" t="s">
        <v>202</v>
      </c>
      <c r="C56" s="174" t="s">
        <v>203</v>
      </c>
      <c r="D56" s="175" t="s">
        <v>171</v>
      </c>
      <c r="E56" s="176">
        <v>4</v>
      </c>
      <c r="F56" s="145"/>
      <c r="G56" s="178">
        <f t="shared" si="14"/>
        <v>0</v>
      </c>
      <c r="H56" s="177"/>
      <c r="I56" s="178">
        <f t="shared" si="15"/>
        <v>0</v>
      </c>
      <c r="J56" s="177"/>
      <c r="K56" s="178">
        <f t="shared" si="16"/>
        <v>0</v>
      </c>
      <c r="L56" s="178">
        <v>21</v>
      </c>
      <c r="M56" s="178">
        <f t="shared" si="17"/>
        <v>0</v>
      </c>
      <c r="N56" s="178">
        <v>5.0189999999999999E-2</v>
      </c>
      <c r="O56" s="178">
        <f t="shared" si="18"/>
        <v>0.2</v>
      </c>
      <c r="P56" s="178">
        <v>0</v>
      </c>
      <c r="Q56" s="179">
        <f t="shared" si="19"/>
        <v>0</v>
      </c>
      <c r="R56" s="142" t="s">
        <v>152</v>
      </c>
      <c r="S56" s="142" t="s">
        <v>204</v>
      </c>
      <c r="T56" s="142" t="s">
        <v>204</v>
      </c>
      <c r="U56" s="142">
        <v>0</v>
      </c>
      <c r="V56" s="142">
        <f t="shared" si="20"/>
        <v>0</v>
      </c>
      <c r="W56" s="142"/>
      <c r="X56" s="142" t="s">
        <v>153</v>
      </c>
      <c r="Y56" s="140"/>
      <c r="Z56" s="140"/>
      <c r="AA56" s="140"/>
      <c r="AB56" s="140"/>
      <c r="AC56" s="140"/>
      <c r="AD56" s="140"/>
      <c r="AE56" s="140"/>
      <c r="AF56" s="140"/>
      <c r="AG56" s="140" t="s">
        <v>154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ht="22.5" outlineLevel="1" x14ac:dyDescent="0.2">
      <c r="A57" s="172">
        <v>36</v>
      </c>
      <c r="B57" s="173" t="s">
        <v>205</v>
      </c>
      <c r="C57" s="174" t="s">
        <v>206</v>
      </c>
      <c r="D57" s="175" t="s">
        <v>171</v>
      </c>
      <c r="E57" s="176">
        <v>4</v>
      </c>
      <c r="F57" s="145"/>
      <c r="G57" s="178">
        <f t="shared" si="14"/>
        <v>0</v>
      </c>
      <c r="H57" s="177"/>
      <c r="I57" s="178">
        <f t="shared" si="15"/>
        <v>0</v>
      </c>
      <c r="J57" s="177"/>
      <c r="K57" s="178">
        <f t="shared" si="16"/>
        <v>0</v>
      </c>
      <c r="L57" s="178">
        <v>21</v>
      </c>
      <c r="M57" s="178">
        <f t="shared" si="17"/>
        <v>0</v>
      </c>
      <c r="N57" s="178">
        <v>1.779E-2</v>
      </c>
      <c r="O57" s="178">
        <f t="shared" si="18"/>
        <v>7.0000000000000007E-2</v>
      </c>
      <c r="P57" s="178">
        <v>0</v>
      </c>
      <c r="Q57" s="179">
        <f t="shared" si="19"/>
        <v>0</v>
      </c>
      <c r="R57" s="142" t="s">
        <v>152</v>
      </c>
      <c r="S57" s="142" t="s">
        <v>117</v>
      </c>
      <c r="T57" s="142" t="s">
        <v>117</v>
      </c>
      <c r="U57" s="142">
        <v>0</v>
      </c>
      <c r="V57" s="142">
        <f t="shared" si="20"/>
        <v>0</v>
      </c>
      <c r="W57" s="142"/>
      <c r="X57" s="142" t="s">
        <v>153</v>
      </c>
      <c r="Y57" s="140"/>
      <c r="Z57" s="140"/>
      <c r="AA57" s="140"/>
      <c r="AB57" s="140"/>
      <c r="AC57" s="140"/>
      <c r="AD57" s="140"/>
      <c r="AE57" s="140"/>
      <c r="AF57" s="140"/>
      <c r="AG57" s="140" t="s">
        <v>154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72">
        <v>37</v>
      </c>
      <c r="B58" s="173" t="s">
        <v>207</v>
      </c>
      <c r="C58" s="174" t="s">
        <v>208</v>
      </c>
      <c r="D58" s="175" t="s">
        <v>171</v>
      </c>
      <c r="E58" s="176">
        <v>4</v>
      </c>
      <c r="F58" s="145"/>
      <c r="G58" s="178">
        <f t="shared" si="14"/>
        <v>0</v>
      </c>
      <c r="H58" s="177"/>
      <c r="I58" s="178">
        <f t="shared" si="15"/>
        <v>0</v>
      </c>
      <c r="J58" s="177"/>
      <c r="K58" s="178">
        <f t="shared" si="16"/>
        <v>0</v>
      </c>
      <c r="L58" s="178">
        <v>21</v>
      </c>
      <c r="M58" s="178">
        <f t="shared" si="17"/>
        <v>0</v>
      </c>
      <c r="N58" s="178">
        <v>1E-3</v>
      </c>
      <c r="O58" s="178">
        <f t="shared" si="18"/>
        <v>0</v>
      </c>
      <c r="P58" s="178">
        <v>0</v>
      </c>
      <c r="Q58" s="179">
        <f t="shared" si="19"/>
        <v>0</v>
      </c>
      <c r="R58" s="142" t="s">
        <v>152</v>
      </c>
      <c r="S58" s="142" t="s">
        <v>117</v>
      </c>
      <c r="T58" s="142" t="s">
        <v>117</v>
      </c>
      <c r="U58" s="142">
        <v>0</v>
      </c>
      <c r="V58" s="142">
        <f t="shared" si="20"/>
        <v>0</v>
      </c>
      <c r="W58" s="142"/>
      <c r="X58" s="142" t="s">
        <v>153</v>
      </c>
      <c r="Y58" s="140"/>
      <c r="Z58" s="140"/>
      <c r="AA58" s="140"/>
      <c r="AB58" s="140"/>
      <c r="AC58" s="140"/>
      <c r="AD58" s="140"/>
      <c r="AE58" s="140"/>
      <c r="AF58" s="140"/>
      <c r="AG58" s="140" t="s">
        <v>154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72">
        <v>38</v>
      </c>
      <c r="B59" s="173" t="s">
        <v>209</v>
      </c>
      <c r="C59" s="174" t="s">
        <v>210</v>
      </c>
      <c r="D59" s="175" t="s">
        <v>171</v>
      </c>
      <c r="E59" s="176">
        <v>4</v>
      </c>
      <c r="F59" s="145"/>
      <c r="G59" s="178">
        <f t="shared" si="14"/>
        <v>0</v>
      </c>
      <c r="H59" s="177"/>
      <c r="I59" s="178">
        <f t="shared" si="15"/>
        <v>0</v>
      </c>
      <c r="J59" s="177"/>
      <c r="K59" s="178">
        <f t="shared" si="16"/>
        <v>0</v>
      </c>
      <c r="L59" s="178">
        <v>21</v>
      </c>
      <c r="M59" s="178">
        <f t="shared" si="17"/>
        <v>0</v>
      </c>
      <c r="N59" s="178">
        <v>6.1999999999999998E-3</v>
      </c>
      <c r="O59" s="178">
        <f t="shared" si="18"/>
        <v>0.02</v>
      </c>
      <c r="P59" s="178">
        <v>0</v>
      </c>
      <c r="Q59" s="179">
        <f t="shared" si="19"/>
        <v>0</v>
      </c>
      <c r="R59" s="142" t="s">
        <v>152</v>
      </c>
      <c r="S59" s="142" t="s">
        <v>117</v>
      </c>
      <c r="T59" s="142" t="s">
        <v>117</v>
      </c>
      <c r="U59" s="142">
        <v>0</v>
      </c>
      <c r="V59" s="142">
        <f t="shared" si="20"/>
        <v>0</v>
      </c>
      <c r="W59" s="142"/>
      <c r="X59" s="142" t="s">
        <v>153</v>
      </c>
      <c r="Y59" s="140"/>
      <c r="Z59" s="140"/>
      <c r="AA59" s="140"/>
      <c r="AB59" s="140"/>
      <c r="AC59" s="140"/>
      <c r="AD59" s="140"/>
      <c r="AE59" s="140"/>
      <c r="AF59" s="140"/>
      <c r="AG59" s="140" t="s">
        <v>154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x14ac:dyDescent="0.2">
      <c r="A60" s="165" t="s">
        <v>99</v>
      </c>
      <c r="B60" s="166" t="s">
        <v>65</v>
      </c>
      <c r="C60" s="167" t="s">
        <v>66</v>
      </c>
      <c r="D60" s="168"/>
      <c r="E60" s="169"/>
      <c r="F60" s="202"/>
      <c r="G60" s="170">
        <f>SUMIF(AG61:AG61,"&lt;&gt;NOR",G61:G61)</f>
        <v>0</v>
      </c>
      <c r="H60" s="170"/>
      <c r="I60" s="170">
        <f>SUM(I61:I61)</f>
        <v>0</v>
      </c>
      <c r="J60" s="170"/>
      <c r="K60" s="170">
        <f>SUM(K61:K61)</f>
        <v>0</v>
      </c>
      <c r="L60" s="170"/>
      <c r="M60" s="170">
        <f>SUM(M61:M61)</f>
        <v>0</v>
      </c>
      <c r="N60" s="170"/>
      <c r="O60" s="170">
        <f>SUM(O61:O61)</f>
        <v>0</v>
      </c>
      <c r="P60" s="170"/>
      <c r="Q60" s="171">
        <f>SUM(Q61:Q61)</f>
        <v>0</v>
      </c>
      <c r="R60" s="143"/>
      <c r="S60" s="143"/>
      <c r="T60" s="143"/>
      <c r="U60" s="143"/>
      <c r="V60" s="143">
        <f>SUM(V61:V61)</f>
        <v>0</v>
      </c>
      <c r="W60" s="143"/>
      <c r="X60" s="143"/>
      <c r="AG60" t="s">
        <v>100</v>
      </c>
    </row>
    <row r="61" spans="1:60" outlineLevel="1" x14ac:dyDescent="0.2">
      <c r="A61" s="172">
        <v>39</v>
      </c>
      <c r="B61" s="173" t="s">
        <v>211</v>
      </c>
      <c r="C61" s="174" t="s">
        <v>212</v>
      </c>
      <c r="D61" s="175" t="s">
        <v>120</v>
      </c>
      <c r="E61" s="176">
        <v>10</v>
      </c>
      <c r="F61" s="145"/>
      <c r="G61" s="178">
        <f>ROUND(E61*F61,2)</f>
        <v>0</v>
      </c>
      <c r="H61" s="177"/>
      <c r="I61" s="178">
        <f>ROUND(E61*H61,2)</f>
        <v>0</v>
      </c>
      <c r="J61" s="177"/>
      <c r="K61" s="178">
        <f>ROUND(E61*J61,2)</f>
        <v>0</v>
      </c>
      <c r="L61" s="178">
        <v>21</v>
      </c>
      <c r="M61" s="178">
        <f>G61*(1+L61/100)</f>
        <v>0</v>
      </c>
      <c r="N61" s="178">
        <v>0</v>
      </c>
      <c r="O61" s="178">
        <f>ROUND(E61*N61,2)</f>
        <v>0</v>
      </c>
      <c r="P61" s="178">
        <v>0</v>
      </c>
      <c r="Q61" s="179">
        <f>ROUND(E61*P61,2)</f>
        <v>0</v>
      </c>
      <c r="R61" s="142"/>
      <c r="S61" s="142" t="s">
        <v>117</v>
      </c>
      <c r="T61" s="142" t="s">
        <v>117</v>
      </c>
      <c r="U61" s="142">
        <v>0</v>
      </c>
      <c r="V61" s="142">
        <f>ROUND(E61*U61,2)</f>
        <v>0</v>
      </c>
      <c r="W61" s="142"/>
      <c r="X61" s="142" t="s">
        <v>105</v>
      </c>
      <c r="Y61" s="140"/>
      <c r="Z61" s="140"/>
      <c r="AA61" s="140"/>
      <c r="AB61" s="140"/>
      <c r="AC61" s="140"/>
      <c r="AD61" s="140"/>
      <c r="AE61" s="140"/>
      <c r="AF61" s="140"/>
      <c r="AG61" s="140" t="s">
        <v>106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x14ac:dyDescent="0.2">
      <c r="A62" s="165" t="s">
        <v>99</v>
      </c>
      <c r="B62" s="166" t="s">
        <v>67</v>
      </c>
      <c r="C62" s="167" t="s">
        <v>68</v>
      </c>
      <c r="D62" s="168"/>
      <c r="E62" s="169"/>
      <c r="F62" s="202"/>
      <c r="G62" s="170">
        <f>SUMIF(AG63:AG63,"&lt;&gt;NOR",G63:G63)</f>
        <v>0</v>
      </c>
      <c r="H62" s="170"/>
      <c r="I62" s="170">
        <f>SUM(I63:I63)</f>
        <v>0</v>
      </c>
      <c r="J62" s="170"/>
      <c r="K62" s="170">
        <f>SUM(K63:K63)</f>
        <v>0</v>
      </c>
      <c r="L62" s="170"/>
      <c r="M62" s="170">
        <f>SUM(M63:M63)</f>
        <v>0</v>
      </c>
      <c r="N62" s="170"/>
      <c r="O62" s="170">
        <f>SUM(O63:O63)</f>
        <v>0</v>
      </c>
      <c r="P62" s="170"/>
      <c r="Q62" s="171">
        <f>SUM(Q63:Q63)</f>
        <v>0</v>
      </c>
      <c r="R62" s="143"/>
      <c r="S62" s="143"/>
      <c r="T62" s="143"/>
      <c r="U62" s="143"/>
      <c r="V62" s="143">
        <f>SUM(V63:V63)</f>
        <v>0</v>
      </c>
      <c r="W62" s="143"/>
      <c r="X62" s="143"/>
      <c r="AG62" t="s">
        <v>100</v>
      </c>
    </row>
    <row r="63" spans="1:60" outlineLevel="1" x14ac:dyDescent="0.2">
      <c r="A63" s="172">
        <v>40</v>
      </c>
      <c r="B63" s="173" t="s">
        <v>213</v>
      </c>
      <c r="C63" s="174" t="s">
        <v>214</v>
      </c>
      <c r="D63" s="175" t="s">
        <v>147</v>
      </c>
      <c r="E63" s="176">
        <v>43.682969999999997</v>
      </c>
      <c r="F63" s="145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21</v>
      </c>
      <c r="M63" s="178">
        <f>G63*(1+L63/100)</f>
        <v>0</v>
      </c>
      <c r="N63" s="178">
        <v>0</v>
      </c>
      <c r="O63" s="178">
        <f>ROUND(E63*N63,2)</f>
        <v>0</v>
      </c>
      <c r="P63" s="178">
        <v>0</v>
      </c>
      <c r="Q63" s="179">
        <f>ROUND(E63*P63,2)</f>
        <v>0</v>
      </c>
      <c r="R63" s="142"/>
      <c r="S63" s="142" t="s">
        <v>117</v>
      </c>
      <c r="T63" s="142" t="s">
        <v>117</v>
      </c>
      <c r="U63" s="142">
        <v>0</v>
      </c>
      <c r="V63" s="142">
        <f>ROUND(E63*U63,2)</f>
        <v>0</v>
      </c>
      <c r="W63" s="142"/>
      <c r="X63" s="142" t="s">
        <v>105</v>
      </c>
      <c r="Y63" s="140"/>
      <c r="Z63" s="140"/>
      <c r="AA63" s="140"/>
      <c r="AB63" s="140"/>
      <c r="AC63" s="140"/>
      <c r="AD63" s="140"/>
      <c r="AE63" s="140"/>
      <c r="AF63" s="140"/>
      <c r="AG63" s="140" t="s">
        <v>106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x14ac:dyDescent="0.2">
      <c r="A64" s="165" t="s">
        <v>99</v>
      </c>
      <c r="B64" s="166" t="s">
        <v>69</v>
      </c>
      <c r="C64" s="167" t="s">
        <v>70</v>
      </c>
      <c r="D64" s="168"/>
      <c r="E64" s="169"/>
      <c r="F64" s="202"/>
      <c r="G64" s="170">
        <f>SUMIF(AG65:AG67,"&lt;&gt;NOR",G65:G67)</f>
        <v>0</v>
      </c>
      <c r="H64" s="170"/>
      <c r="I64" s="170">
        <f>SUM(I65:I67)</f>
        <v>0</v>
      </c>
      <c r="J64" s="170"/>
      <c r="K64" s="170">
        <f>SUM(K65:K67)</f>
        <v>0</v>
      </c>
      <c r="L64" s="170"/>
      <c r="M64" s="170">
        <f>SUM(M65:M67)</f>
        <v>0</v>
      </c>
      <c r="N64" s="170"/>
      <c r="O64" s="170">
        <f>SUM(O65:O67)</f>
        <v>0</v>
      </c>
      <c r="P64" s="170"/>
      <c r="Q64" s="171">
        <f>SUM(Q65:Q67)</f>
        <v>0</v>
      </c>
      <c r="R64" s="143"/>
      <c r="S64" s="143"/>
      <c r="T64" s="143"/>
      <c r="U64" s="143"/>
      <c r="V64" s="143">
        <f>SUM(V65:V67)</f>
        <v>0</v>
      </c>
      <c r="W64" s="143"/>
      <c r="X64" s="143"/>
      <c r="AG64" t="s">
        <v>100</v>
      </c>
    </row>
    <row r="65" spans="1:60" outlineLevel="1" x14ac:dyDescent="0.2">
      <c r="A65" s="172">
        <v>41</v>
      </c>
      <c r="B65" s="173" t="s">
        <v>215</v>
      </c>
      <c r="C65" s="174" t="s">
        <v>216</v>
      </c>
      <c r="D65" s="175" t="s">
        <v>147</v>
      </c>
      <c r="E65" s="176">
        <v>9.7919999999999998</v>
      </c>
      <c r="F65" s="145"/>
      <c r="G65" s="178">
        <f>ROUND(E65*F65,2)</f>
        <v>0</v>
      </c>
      <c r="H65" s="177"/>
      <c r="I65" s="178">
        <f>ROUND(E65*H65,2)</f>
        <v>0</v>
      </c>
      <c r="J65" s="177"/>
      <c r="K65" s="178">
        <f>ROUND(E65*J65,2)</f>
        <v>0</v>
      </c>
      <c r="L65" s="178">
        <v>21</v>
      </c>
      <c r="M65" s="178">
        <f>G65*(1+L65/100)</f>
        <v>0</v>
      </c>
      <c r="N65" s="178">
        <v>0</v>
      </c>
      <c r="O65" s="178">
        <f>ROUND(E65*N65,2)</f>
        <v>0</v>
      </c>
      <c r="P65" s="178">
        <v>0</v>
      </c>
      <c r="Q65" s="179">
        <f>ROUND(E65*P65,2)</f>
        <v>0</v>
      </c>
      <c r="R65" s="142"/>
      <c r="S65" s="142" t="s">
        <v>117</v>
      </c>
      <c r="T65" s="142" t="s">
        <v>117</v>
      </c>
      <c r="U65" s="142">
        <v>0</v>
      </c>
      <c r="V65" s="142">
        <f>ROUND(E65*U65,2)</f>
        <v>0</v>
      </c>
      <c r="W65" s="142"/>
      <c r="X65" s="142" t="s">
        <v>105</v>
      </c>
      <c r="Y65" s="140"/>
      <c r="Z65" s="140"/>
      <c r="AA65" s="140"/>
      <c r="AB65" s="140"/>
      <c r="AC65" s="140"/>
      <c r="AD65" s="140"/>
      <c r="AE65" s="140"/>
      <c r="AF65" s="140"/>
      <c r="AG65" s="140" t="s">
        <v>133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72">
        <v>42</v>
      </c>
      <c r="B66" s="173" t="s">
        <v>217</v>
      </c>
      <c r="C66" s="174" t="s">
        <v>218</v>
      </c>
      <c r="D66" s="175" t="s">
        <v>147</v>
      </c>
      <c r="E66" s="176">
        <v>97.92</v>
      </c>
      <c r="F66" s="145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0</v>
      </c>
      <c r="O66" s="178">
        <f>ROUND(E66*N66,2)</f>
        <v>0</v>
      </c>
      <c r="P66" s="178">
        <v>0</v>
      </c>
      <c r="Q66" s="179">
        <f>ROUND(E66*P66,2)</f>
        <v>0</v>
      </c>
      <c r="R66" s="142"/>
      <c r="S66" s="142" t="s">
        <v>117</v>
      </c>
      <c r="T66" s="142" t="s">
        <v>117</v>
      </c>
      <c r="U66" s="142">
        <v>0</v>
      </c>
      <c r="V66" s="142">
        <f>ROUND(E66*U66,2)</f>
        <v>0</v>
      </c>
      <c r="W66" s="142"/>
      <c r="X66" s="142" t="s">
        <v>105</v>
      </c>
      <c r="Y66" s="140"/>
      <c r="Z66" s="140"/>
      <c r="AA66" s="140"/>
      <c r="AB66" s="140"/>
      <c r="AC66" s="140"/>
      <c r="AD66" s="140"/>
      <c r="AE66" s="140"/>
      <c r="AF66" s="140"/>
      <c r="AG66" s="140" t="s">
        <v>133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80">
        <v>43</v>
      </c>
      <c r="B67" s="181" t="s">
        <v>219</v>
      </c>
      <c r="C67" s="182" t="s">
        <v>220</v>
      </c>
      <c r="D67" s="183" t="s">
        <v>147</v>
      </c>
      <c r="E67" s="184">
        <v>9.7919999999999998</v>
      </c>
      <c r="F67" s="144"/>
      <c r="G67" s="186">
        <f>ROUND(E67*F67,2)</f>
        <v>0</v>
      </c>
      <c r="H67" s="185"/>
      <c r="I67" s="186">
        <f>ROUND(E67*H67,2)</f>
        <v>0</v>
      </c>
      <c r="J67" s="185"/>
      <c r="K67" s="186">
        <f>ROUND(E67*J67,2)</f>
        <v>0</v>
      </c>
      <c r="L67" s="186">
        <v>21</v>
      </c>
      <c r="M67" s="186">
        <f>G67*(1+L67/100)</f>
        <v>0</v>
      </c>
      <c r="N67" s="186">
        <v>0</v>
      </c>
      <c r="O67" s="186">
        <f>ROUND(E67*N67,2)</f>
        <v>0</v>
      </c>
      <c r="P67" s="186">
        <v>0</v>
      </c>
      <c r="Q67" s="187">
        <f>ROUND(E67*P67,2)</f>
        <v>0</v>
      </c>
      <c r="R67" s="142"/>
      <c r="S67" s="142" t="s">
        <v>117</v>
      </c>
      <c r="T67" s="142" t="s">
        <v>117</v>
      </c>
      <c r="U67" s="142">
        <v>0</v>
      </c>
      <c r="V67" s="142">
        <f>ROUND(E67*U67,2)</f>
        <v>0</v>
      </c>
      <c r="W67" s="142"/>
      <c r="X67" s="142" t="s">
        <v>105</v>
      </c>
      <c r="Y67" s="140"/>
      <c r="Z67" s="140"/>
      <c r="AA67" s="140"/>
      <c r="AB67" s="140"/>
      <c r="AC67" s="140"/>
      <c r="AD67" s="140"/>
      <c r="AE67" s="140"/>
      <c r="AF67" s="140"/>
      <c r="AG67" s="140" t="s">
        <v>133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x14ac:dyDescent="0.2">
      <c r="A68" s="160"/>
      <c r="B68" s="161"/>
      <c r="C68" s="194"/>
      <c r="D68" s="162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3"/>
      <c r="S68" s="3"/>
      <c r="T68" s="3"/>
      <c r="U68" s="3"/>
      <c r="V68" s="3"/>
      <c r="W68" s="3"/>
      <c r="X68" s="3"/>
      <c r="AE68">
        <v>15</v>
      </c>
      <c r="AF68">
        <v>21</v>
      </c>
      <c r="AG68" t="s">
        <v>86</v>
      </c>
    </row>
    <row r="69" spans="1:60" x14ac:dyDescent="0.2">
      <c r="A69" s="195"/>
      <c r="B69" s="196" t="s">
        <v>31</v>
      </c>
      <c r="C69" s="197"/>
      <c r="D69" s="198"/>
      <c r="E69" s="199"/>
      <c r="F69" s="199"/>
      <c r="G69" s="200">
        <f>G8+G29+G32+G37+G50+G60+G62+G64</f>
        <v>0</v>
      </c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3"/>
      <c r="S69" s="3"/>
      <c r="T69" s="3"/>
      <c r="U69" s="3"/>
      <c r="V69" s="3"/>
      <c r="W69" s="3"/>
      <c r="X69" s="3"/>
      <c r="AE69">
        <f>SUMIF(L7:L67,AE68,G7:G67)</f>
        <v>0</v>
      </c>
      <c r="AF69">
        <f>SUMIF(L7:L67,AF68,G7:G67)</f>
        <v>0</v>
      </c>
      <c r="AG69" t="s">
        <v>221</v>
      </c>
    </row>
    <row r="70" spans="1:60" x14ac:dyDescent="0.2">
      <c r="A70" s="3"/>
      <c r="B70" s="4"/>
      <c r="C70" s="146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3"/>
      <c r="B71" s="4"/>
      <c r="C71" s="146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283" t="s">
        <v>222</v>
      </c>
      <c r="B72" s="283"/>
      <c r="C72" s="284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64"/>
      <c r="B73" s="265"/>
      <c r="C73" s="266"/>
      <c r="D73" s="265"/>
      <c r="E73" s="265"/>
      <c r="F73" s="265"/>
      <c r="G73" s="26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G73" t="s">
        <v>223</v>
      </c>
    </row>
    <row r="74" spans="1:60" x14ac:dyDescent="0.2">
      <c r="A74" s="268"/>
      <c r="B74" s="269"/>
      <c r="C74" s="270"/>
      <c r="D74" s="269"/>
      <c r="E74" s="269"/>
      <c r="F74" s="269"/>
      <c r="G74" s="27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68"/>
      <c r="B75" s="269"/>
      <c r="C75" s="270"/>
      <c r="D75" s="269"/>
      <c r="E75" s="269"/>
      <c r="F75" s="269"/>
      <c r="G75" s="27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68"/>
      <c r="B76" s="269"/>
      <c r="C76" s="270"/>
      <c r="D76" s="269"/>
      <c r="E76" s="269"/>
      <c r="F76" s="269"/>
      <c r="G76" s="271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72"/>
      <c r="B77" s="273"/>
      <c r="C77" s="274"/>
      <c r="D77" s="273"/>
      <c r="E77" s="273"/>
      <c r="F77" s="273"/>
      <c r="G77" s="27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3"/>
      <c r="B78" s="4"/>
      <c r="C78" s="14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C79" s="147"/>
      <c r="D79" s="10"/>
      <c r="AG79" t="s">
        <v>224</v>
      </c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cVGgZYeGabSm56KEUsitR1x2PLuPmuAObfwtEJfxRyiIUv0pzBttp+47kZmI7D3qqICk4Hy/Uv7co5ea+wixw==" saltValue="JfvFM2cGGeZ176PjlhiHDg==" spinCount="100000" sheet="1" objects="1" scenarios="1"/>
  <mergeCells count="6">
    <mergeCell ref="A73:G77"/>
    <mergeCell ref="A1:G1"/>
    <mergeCell ref="C2:G2"/>
    <mergeCell ref="C3:G3"/>
    <mergeCell ref="C4:G4"/>
    <mergeCell ref="A72:C7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2.03 2.03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'2.03 2.03 Pol'!Názvy_tisku</vt:lpstr>
      <vt:lpstr>oadresa</vt:lpstr>
      <vt:lpstr>Stavba!Objednatel</vt:lpstr>
      <vt:lpstr>Stavba!Objekt</vt:lpstr>
      <vt:lpstr>'2.03 2.03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2019-03-19T12:27:02Z</cp:lastPrinted>
  <dcterms:created xsi:type="dcterms:W3CDTF">2009-04-08T07:15:50Z</dcterms:created>
  <dcterms:modified xsi:type="dcterms:W3CDTF">2021-09-17T06:28:12Z</dcterms:modified>
</cp:coreProperties>
</file>